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adna-mapa\"/>
    </mc:Choice>
  </mc:AlternateContent>
  <xr:revisionPtr revIDLastSave="0" documentId="8_{10693412-3418-4BBC-8809-7F33D81F5893}" xr6:coauthVersionLast="47" xr6:coauthVersionMax="47" xr10:uidLastSave="{00000000-0000-0000-0000-000000000000}"/>
  <bookViews>
    <workbookView xWindow="-120" yWindow="-120" windowWidth="29040" windowHeight="15840" firstSheet="1" activeTab="15" xr2:uid="{00000000-000D-0000-FFFF-FFFF00000000}"/>
  </bookViews>
  <sheets>
    <sheet name="upute" sheetId="30" r:id="rId1"/>
    <sheet name="Formule" sheetId="31" r:id="rId2"/>
    <sheet name="1ish1" sheetId="21" r:id="rId3"/>
    <sheet name="1ish2" sheetId="22" r:id="rId4"/>
    <sheet name="1ish3" sheetId="20" r:id="rId5"/>
    <sheet name="2ish1" sheetId="17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5ish1" sheetId="10" r:id="rId12"/>
    <sheet name="5ish2" sheetId="9" r:id="rId13"/>
    <sheet name="6ish1" sheetId="7" r:id="rId14"/>
    <sheet name="6ish2" sheetId="27" r:id="rId15"/>
    <sheet name="6ish3" sheetId="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5" l="1"/>
  <c r="B7" i="25"/>
  <c r="E14" i="7" l="1"/>
  <c r="E12" i="7"/>
  <c r="E10" i="7"/>
  <c r="D14" i="9"/>
  <c r="B14" i="9"/>
  <c r="D8" i="9"/>
  <c r="B8" i="9"/>
  <c r="B11" i="9"/>
  <c r="D5" i="9"/>
  <c r="B5" i="9"/>
  <c r="B38" i="10"/>
  <c r="D5" i="16"/>
  <c r="B56" i="16"/>
  <c r="B30" i="16"/>
  <c r="H8" i="30"/>
  <c r="H7" i="30"/>
</calcChain>
</file>

<file path=xl/sharedStrings.xml><?xml version="1.0" encoding="utf-8"?>
<sst xmlns="http://schemas.openxmlformats.org/spreadsheetml/2006/main" count="151" uniqueCount="129">
  <si>
    <t>5 bodova</t>
  </si>
  <si>
    <t>4 boda</t>
  </si>
  <si>
    <t>3 boda</t>
  </si>
  <si>
    <t>Godina</t>
  </si>
  <si>
    <t>Vt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</si>
  <si>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</si>
  <si>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</si>
  <si>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</si>
  <si>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</si>
  <si>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</si>
  <si>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</si>
  <si>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</si>
  <si>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</si>
  <si>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</si>
  <si>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</si>
  <si>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</si>
  <si>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</si>
  <si>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</si>
  <si>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</si>
  <si>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</si>
  <si>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</si>
  <si>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</si>
  <si>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</si>
  <si>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</si>
  <si>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</si>
  <si>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</si>
  <si>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</si>
  <si>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</si>
  <si>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</si>
  <si>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</si>
  <si>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</si>
  <si>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</si>
  <si>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</si>
  <si>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</si>
  <si>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Grad</t>
  </si>
  <si>
    <t>Helsinki</t>
  </si>
  <si>
    <t>Moskva</t>
  </si>
  <si>
    <t>London</t>
  </si>
  <si>
    <t>Berlin</t>
  </si>
  <si>
    <t>Paris</t>
  </si>
  <si>
    <t>Madrid</t>
  </si>
  <si>
    <t>Rim</t>
  </si>
  <si>
    <t>Atena</t>
  </si>
  <si>
    <t>Istanbul</t>
  </si>
  <si>
    <t>Dubai</t>
  </si>
  <si>
    <t>Mumbai</t>
  </si>
  <si>
    <t>Bangkok</t>
  </si>
  <si>
    <t>Sydney</t>
  </si>
  <si>
    <t>Rio de Janeiro</t>
  </si>
  <si>
    <t>Buenos Aires</t>
  </si>
  <si>
    <t>Los Angeles</t>
  </si>
  <si>
    <t>New York</t>
  </si>
  <si>
    <t>Toronto</t>
  </si>
  <si>
    <t>Chicago</t>
  </si>
  <si>
    <t>Prosj. temperatura (°C)</t>
  </si>
  <si>
    <t>Redni broj kompanije</t>
  </si>
  <si>
    <t>Broj novih pretplatnika</t>
  </si>
  <si>
    <t>Redni broj kampanje</t>
  </si>
  <si>
    <t>Ukupni prihod (000 €)</t>
  </si>
  <si>
    <t>Prodani uređaji (u tisućama)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</si>
  <si>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</si>
  <si>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</si>
  <si>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</si>
  <si>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</si>
  <si>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</si>
  <si>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</si>
  <si>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</si>
  <si>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</si>
  <si>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</si>
  <si>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</si>
  <si>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</si>
  <si>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</si>
  <si>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</si>
  <si>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</si>
  <si>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</si>
  <si>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</si>
  <si>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</si>
  <si>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</si>
  <si>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</si>
  <si>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</si>
  <si>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</si>
  <si>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</si>
  <si>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</si>
  <si>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</si>
  <si>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Broj klikova</t>
  </si>
  <si>
    <t>Mjesec</t>
  </si>
  <si>
    <t>Broj konverzija</t>
  </si>
  <si>
    <t>Kampanja A</t>
  </si>
  <si>
    <t>Kampanja B</t>
  </si>
  <si>
    <t>Kampanja C</t>
  </si>
  <si>
    <t>Profit proizvoda A (tisuće eura)</t>
  </si>
  <si>
    <t>Profit proizvoda B (tisuće eura)</t>
  </si>
  <si>
    <t>Oglas</t>
  </si>
  <si>
    <t>Sveučilište Algebra</t>
  </si>
  <si>
    <t>ispit - grupa 1 u 9:00 sati</t>
  </si>
  <si>
    <t>Novi kupci</t>
  </si>
  <si>
    <t>4. 9. 2024.</t>
  </si>
  <si>
    <t>Zavisna varijabla je trošak oglašavanja zato što ovisi o broju generiranih leadova</t>
  </si>
  <si>
    <t>korelacija je jaka</t>
  </si>
  <si>
    <t>y=bx+a</t>
  </si>
  <si>
    <t>reprezentativniji model je linearni model</t>
  </si>
  <si>
    <t>R=0,9802</t>
  </si>
  <si>
    <t>y=31,641x+24,555</t>
  </si>
  <si>
    <t>Kada bi x bio 0, možemo očekivati da y bude 0</t>
  </si>
  <si>
    <t>Kada bi se x povećao za 1 jedinicu, možemo očekivati povećanje za y jedenica</t>
  </si>
  <si>
    <t>srednja vrijednost</t>
  </si>
  <si>
    <t xml:space="preserve">devijacija </t>
  </si>
  <si>
    <t>Interval u kojem se lazai 68% klikova na oglas je između 800 i 1200</t>
  </si>
  <si>
    <t>Šanse da broj klikova bude veći od 700 su 93%</t>
  </si>
  <si>
    <t>Veće su šanse da će broj klikova biti veći od 1300 nego manji od 800</t>
  </si>
  <si>
    <t>Šanse da broj klikova bude između 900 i 1100 su 69%</t>
  </si>
  <si>
    <t>H1-odabrana kampanja ne utječe statistički značajno na broj konverzija</t>
  </si>
  <si>
    <t>H0-odabrana kampanja utječe statistički značajno na broj konverzija</t>
  </si>
  <si>
    <t>Budući da je 0,991691848&gt;0,05 prihcaća se H0</t>
  </si>
  <si>
    <t xml:space="preserve">Odabrana kampanja utječe statistički značajno na broj konverzija </t>
  </si>
  <si>
    <t>t-Test: Two-Sample Assuming Equal Variances</t>
  </si>
  <si>
    <t>Mean</t>
  </si>
  <si>
    <t>Variance</t>
  </si>
  <si>
    <t>Observations</t>
  </si>
  <si>
    <t>Pooled Variance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</si>
  <si>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</si>
  <si>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</si>
  <si>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</si>
  <si>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</si>
  <si>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</si>
  <si>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</si>
  <si>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</si>
  <si>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Podaci ne slijede normalnu razdiobu zato što je koficijent zaobljenosti -2,06987216</t>
  </si>
  <si>
    <t>Riječ je o linearnom modelu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</si>
</sst>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2" fillId="0" borderId="0"/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0" fontId="2" fillId="0" borderId="0"/>
  </cellStyleXfs>
  <cellXfs count="10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5" fillId="0" borderId="0" xfId="0" applyFont="1"/>
    <xf numFmtId="10" fontId="5" fillId="0" borderId="0" xfId="1" applyNumberFormat="1" applyFont="1" applyFill="1"/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3" fillId="0" borderId="0" xfId="6" applyFont="1"/>
    <xf numFmtId="10" fontId="13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5" fillId="0" borderId="0" xfId="0" applyNumberFormat="1" applyFont="1"/>
    <xf numFmtId="169" fontId="5" fillId="0" borderId="0" xfId="1" applyNumberFormat="1" applyFont="1" applyFill="1" applyAlignment="1">
      <alignment horizontal="center"/>
    </xf>
    <xf numFmtId="10" fontId="5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4" applyFont="1"/>
    <xf numFmtId="0" fontId="13" fillId="0" borderId="0" xfId="4" applyFont="1" applyAlignment="1">
      <alignment horizontal="left" vertical="center" wrapText="1"/>
    </xf>
    <xf numFmtId="0" fontId="15" fillId="0" borderId="3" xfId="4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8"/>
    <xf numFmtId="0" fontId="17" fillId="0" borderId="0" xfId="0" applyFont="1"/>
    <xf numFmtId="0" fontId="17" fillId="0" borderId="0" xfId="8" applyFont="1"/>
    <xf numFmtId="0" fontId="6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2" fontId="18" fillId="0" borderId="6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7" fontId="11" fillId="0" borderId="1" xfId="5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16" fillId="0" borderId="0" xfId="9" applyFont="1"/>
    <xf numFmtId="0" fontId="2" fillId="0" borderId="0" xfId="9"/>
    <xf numFmtId="0" fontId="20" fillId="0" borderId="0" xfId="9" applyFont="1"/>
    <xf numFmtId="0" fontId="2" fillId="0" borderId="1" xfId="9" applyBorder="1" applyAlignment="1">
      <alignment horizontal="center"/>
    </xf>
    <xf numFmtId="0" fontId="17" fillId="4" borderId="1" xfId="9" applyFont="1" applyFill="1" applyBorder="1" applyAlignment="1">
      <alignment horizontal="center" vertical="center" wrapText="1"/>
    </xf>
    <xf numFmtId="0" fontId="2" fillId="4" borderId="1" xfId="9" applyFill="1" applyBorder="1" applyAlignment="1">
      <alignment horizontal="center" vertical="center" wrapText="1"/>
    </xf>
    <xf numFmtId="0" fontId="2" fillId="0" borderId="1" xfId="9" applyBorder="1" applyAlignment="1">
      <alignment horizontal="center" wrapText="1"/>
    </xf>
    <xf numFmtId="0" fontId="2" fillId="0" borderId="1" xfId="9" applyBorder="1" applyAlignment="1">
      <alignment horizontal="center" vertical="center" wrapText="1"/>
    </xf>
    <xf numFmtId="0" fontId="5" fillId="0" borderId="0" xfId="10"/>
    <xf numFmtId="0" fontId="21" fillId="0" borderId="0" xfId="11" applyFont="1"/>
    <xf numFmtId="0" fontId="2" fillId="0" borderId="0" xfId="11"/>
    <xf numFmtId="0" fontId="22" fillId="0" borderId="0" xfId="11" applyFont="1"/>
    <xf numFmtId="0" fontId="2" fillId="0" borderId="0" xfId="0" applyFont="1"/>
    <xf numFmtId="0" fontId="14" fillId="0" borderId="0" xfId="4" applyFont="1"/>
    <xf numFmtId="0" fontId="14" fillId="0" borderId="0" xfId="4" applyFont="1" applyAlignment="1">
      <alignment horizontal="center"/>
    </xf>
    <xf numFmtId="0" fontId="1" fillId="0" borderId="0" xfId="9" applyFont="1"/>
    <xf numFmtId="0" fontId="17" fillId="4" borderId="8" xfId="9" applyFont="1" applyFill="1" applyBorder="1" applyAlignment="1">
      <alignment horizontal="center" vertical="center" wrapText="1"/>
    </xf>
    <xf numFmtId="0" fontId="17" fillId="4" borderId="9" xfId="9" applyFont="1" applyFill="1" applyBorder="1" applyAlignment="1">
      <alignment horizontal="center" vertical="center" wrapText="1"/>
    </xf>
    <xf numFmtId="0" fontId="17" fillId="4" borderId="10" xfId="9" applyFont="1" applyFill="1" applyBorder="1" applyAlignment="1">
      <alignment horizontal="center" vertical="center" wrapText="1"/>
    </xf>
    <xf numFmtId="9" fontId="0" fillId="0" borderId="0" xfId="1" applyFont="1"/>
    <xf numFmtId="0" fontId="0" fillId="0" borderId="0" xfId="1" applyNumberFormat="1" applyFont="1"/>
    <xf numFmtId="0" fontId="19" fillId="5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12" xfId="0" applyFill="1" applyBorder="1" applyAlignment="1"/>
    <xf numFmtId="0" fontId="7" fillId="0" borderId="13" xfId="0" applyFont="1" applyFill="1" applyBorder="1" applyAlignment="1">
      <alignment horizontal="center"/>
    </xf>
    <xf numFmtId="0" fontId="0" fillId="6" borderId="0" xfId="0" applyFill="1" applyBorder="1" applyAlignment="1"/>
    <xf numFmtId="17" fontId="0" fillId="0" borderId="0" xfId="0" applyNumberFormat="1"/>
    <xf numFmtId="170" fontId="0" fillId="0" borderId="0" xfId="0" applyNumberFormat="1"/>
  </cellXfs>
  <cellStyles count="12">
    <cellStyle name="Hiperveza 2" xfId="2" xr:uid="{00000000-0005-0000-0000-000000000000}"/>
    <cellStyle name="Hyperlink 2" xfId="3" xr:uid="{00000000-0005-0000-0000-000001000000}"/>
    <cellStyle name="Normal" xfId="0" builtinId="0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ercent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'3ish1'!$B$4</c:f>
              <c:strCache>
                <c:ptCount val="1"/>
                <c:pt idx="0">
                  <c:v>Broj generiranih leadova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655949256342957"/>
                  <c:y val="-0.196606517935258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59655161854768157"/>
                  <c:y val="-0.2093285214348206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</c:trendlineLbl>
          </c:trendline>
          <c:xVal>
            <c:numRef>
              <c:f>'3ish1'!$A$5:$A$25</c:f>
              <c:numCache>
                <c:formatCode>0.00</c:formatCode>
                <c:ptCount val="21"/>
                <c:pt idx="0">
                  <c:v>1.4</c:v>
                </c:pt>
                <c:pt idx="1">
                  <c:v>1.5</c:v>
                </c:pt>
                <c:pt idx="2">
                  <c:v>2</c:v>
                </c:pt>
                <c:pt idx="3">
                  <c:v>2.1</c:v>
                </c:pt>
                <c:pt idx="4">
                  <c:v>2.4</c:v>
                </c:pt>
                <c:pt idx="5">
                  <c:v>1.9</c:v>
                </c:pt>
                <c:pt idx="6">
                  <c:v>2.2000000000000002</c:v>
                </c:pt>
                <c:pt idx="7">
                  <c:v>2.6</c:v>
                </c:pt>
                <c:pt idx="8">
                  <c:v>2.2999999999999998</c:v>
                </c:pt>
                <c:pt idx="9">
                  <c:v>2</c:v>
                </c:pt>
                <c:pt idx="10">
                  <c:v>2.1</c:v>
                </c:pt>
                <c:pt idx="11">
                  <c:v>1.8</c:v>
                </c:pt>
                <c:pt idx="12">
                  <c:v>2.5</c:v>
                </c:pt>
                <c:pt idx="13">
                  <c:v>2.7</c:v>
                </c:pt>
                <c:pt idx="14">
                  <c:v>2.8</c:v>
                </c:pt>
                <c:pt idx="15">
                  <c:v>2.2000000000000002</c:v>
                </c:pt>
                <c:pt idx="16">
                  <c:v>2.4</c:v>
                </c:pt>
                <c:pt idx="17">
                  <c:v>2.6</c:v>
                </c:pt>
                <c:pt idx="18">
                  <c:v>2.1</c:v>
                </c:pt>
                <c:pt idx="19">
                  <c:v>2</c:v>
                </c:pt>
                <c:pt idx="20">
                  <c:v>2.2999999999999998</c:v>
                </c:pt>
              </c:numCache>
            </c:numRef>
          </c:xVal>
          <c:yVal>
            <c:numRef>
              <c:f>'3ish1'!$B$5:$B$25</c:f>
              <c:numCache>
                <c:formatCode>General</c:formatCode>
                <c:ptCount val="21"/>
                <c:pt idx="0">
                  <c:v>70</c:v>
                </c:pt>
                <c:pt idx="1">
                  <c:v>73</c:v>
                </c:pt>
                <c:pt idx="2">
                  <c:v>90</c:v>
                </c:pt>
                <c:pt idx="3">
                  <c:v>95</c:v>
                </c:pt>
                <c:pt idx="4">
                  <c:v>100</c:v>
                </c:pt>
                <c:pt idx="5">
                  <c:v>82</c:v>
                </c:pt>
                <c:pt idx="6">
                  <c:v>92</c:v>
                </c:pt>
                <c:pt idx="7">
                  <c:v>105</c:v>
                </c:pt>
                <c:pt idx="8">
                  <c:v>98</c:v>
                </c:pt>
                <c:pt idx="9">
                  <c:v>86</c:v>
                </c:pt>
                <c:pt idx="10">
                  <c:v>90</c:v>
                </c:pt>
                <c:pt idx="11">
                  <c:v>80</c:v>
                </c:pt>
                <c:pt idx="12">
                  <c:v>104</c:v>
                </c:pt>
                <c:pt idx="13">
                  <c:v>110</c:v>
                </c:pt>
                <c:pt idx="14">
                  <c:v>115</c:v>
                </c:pt>
                <c:pt idx="15">
                  <c:v>94</c:v>
                </c:pt>
                <c:pt idx="16">
                  <c:v>100</c:v>
                </c:pt>
                <c:pt idx="17">
                  <c:v>108</c:v>
                </c:pt>
                <c:pt idx="18">
                  <c:v>92</c:v>
                </c:pt>
                <c:pt idx="19">
                  <c:v>88</c:v>
                </c:pt>
                <c:pt idx="20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EA-426D-A0E4-D58A58C98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703872"/>
        <c:axId val="448700512"/>
      </c:scatterChart>
      <c:valAx>
        <c:axId val="448703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48700512"/>
        <c:crosses val="autoZero"/>
        <c:crossBetween val="midCat"/>
      </c:valAx>
      <c:valAx>
        <c:axId val="44870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48703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1066800</xdr:colOff>
      <xdr:row>1</xdr:row>
      <xdr:rowOff>180975</xdr:rowOff>
    </xdr:from>
    <xdr:to>
      <xdr:col>18</xdr:col>
      <xdr:colOff>197909</xdr:colOff>
      <xdr:row>85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C270148-E2D9-4CEE-9839-BCF1CAEF716E}"/>
            </a:ext>
          </a:extLst>
        </xdr:cNvPr>
        <xdr:cNvSpPr txBox="1"/>
      </xdr:nvSpPr>
      <xdr:spPr>
        <a:xfrm>
          <a:off x="7315200" y="371475"/>
          <a:ext cx="6398684" cy="16687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28575</xdr:colOff>
      <xdr:row>32</xdr:row>
      <xdr:rowOff>171450</xdr:rowOff>
    </xdr:from>
    <xdr:to>
      <xdr:col>3</xdr:col>
      <xdr:colOff>561975</xdr:colOff>
      <xdr:row>47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607ED4-4C58-9044-4EF9-99B7D57870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13</xdr:col>
      <xdr:colOff>591185</xdr:colOff>
      <xdr:row>18</xdr:row>
      <xdr:rowOff>179705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E9D1C662-07C0-4C82-995D-F090C9D1B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952500"/>
          <a:ext cx="4858385" cy="268478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</xdr:row>
      <xdr:rowOff>0</xdr:rowOff>
    </xdr:from>
    <xdr:to>
      <xdr:col>25</xdr:col>
      <xdr:colOff>314325</xdr:colOff>
      <xdr:row>158</xdr:row>
      <xdr:rowOff>38103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8118EC10-7DB2-4ED9-A9F8-7A35D9BFE5EA}"/>
                </a:ext>
              </a:extLst>
            </xdr:cNvPr>
            <xdr:cNvSpPr txBox="1"/>
          </xdr:nvSpPr>
          <xdr:spPr>
            <a:xfrm>
              <a:off x="10648950" y="2695575"/>
              <a:ext cx="6410325" cy="2747010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8118EC10-7DB2-4ED9-A9F8-7A35D9BFE5EA}"/>
                </a:ext>
              </a:extLst>
            </xdr:cNvPr>
            <xdr:cNvSpPr txBox="1"/>
          </xdr:nvSpPr>
          <xdr:spPr>
            <a:xfrm>
              <a:off x="10648950" y="2695575"/>
              <a:ext cx="6410325" cy="2747010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16</xdr:col>
      <xdr:colOff>591185</xdr:colOff>
      <xdr:row>21</xdr:row>
      <xdr:rowOff>17780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75F849C8-09A5-42DB-A032-105C5009F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5" y="1333500"/>
          <a:ext cx="4858385" cy="2684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workbookViewId="0">
      <selection activeCell="D1" sqref="D1"/>
    </sheetView>
  </sheetViews>
  <sheetFormatPr defaultColWidth="8.7109375" defaultRowHeight="15" x14ac:dyDescent="0.25"/>
  <cols>
    <col min="1" max="1" width="17.5703125" style="81" customWidth="1"/>
    <col min="2" max="2" width="11.28515625" style="81" customWidth="1"/>
    <col min="3" max="3" width="8.7109375" style="81"/>
    <col min="4" max="4" width="10.7109375" style="81" customWidth="1"/>
    <col min="5" max="6" width="8.7109375" style="81"/>
    <col min="7" max="7" width="10.85546875" style="81" bestFit="1" customWidth="1"/>
    <col min="8" max="16384" width="8.7109375" style="81"/>
  </cols>
  <sheetData>
    <row r="1" spans="1:9" ht="26.25" x14ac:dyDescent="0.4">
      <c r="A1" s="80"/>
      <c r="D1" s="82" t="s">
        <v>12</v>
      </c>
      <c r="G1" s="80"/>
      <c r="I1" s="81" t="s">
        <v>13</v>
      </c>
    </row>
    <row r="2" spans="1:9" x14ac:dyDescent="0.25">
      <c r="D2" s="81" t="s">
        <v>94</v>
      </c>
      <c r="I2" s="81" t="s">
        <v>93</v>
      </c>
    </row>
    <row r="3" spans="1:9" x14ac:dyDescent="0.25">
      <c r="D3" s="95" t="s">
        <v>96</v>
      </c>
    </row>
    <row r="5" spans="1:9" x14ac:dyDescent="0.25">
      <c r="A5" s="83"/>
      <c r="B5" s="96" t="s">
        <v>14</v>
      </c>
      <c r="C5" s="97"/>
      <c r="D5" s="98"/>
      <c r="E5" s="96" t="s">
        <v>15</v>
      </c>
      <c r="F5" s="97"/>
      <c r="G5" s="98"/>
      <c r="H5" s="84"/>
    </row>
    <row r="6" spans="1:9" ht="30" x14ac:dyDescent="0.25">
      <c r="A6" s="83" t="s">
        <v>16</v>
      </c>
      <c r="B6" s="84" t="s">
        <v>17</v>
      </c>
      <c r="C6" s="84" t="s">
        <v>18</v>
      </c>
      <c r="D6" s="84" t="s">
        <v>19</v>
      </c>
      <c r="E6" s="84" t="s">
        <v>20</v>
      </c>
      <c r="F6" s="84" t="s">
        <v>21</v>
      </c>
      <c r="G6" s="84" t="s">
        <v>22</v>
      </c>
      <c r="H6" s="84" t="s">
        <v>23</v>
      </c>
    </row>
    <row r="7" spans="1:9" x14ac:dyDescent="0.25">
      <c r="A7" s="83" t="s">
        <v>24</v>
      </c>
      <c r="B7" s="85">
        <v>13</v>
      </c>
      <c r="C7" s="85">
        <v>13</v>
      </c>
      <c r="D7" s="85">
        <v>13</v>
      </c>
      <c r="E7" s="85">
        <v>13</v>
      </c>
      <c r="F7" s="85">
        <v>13</v>
      </c>
      <c r="G7" s="85">
        <v>13</v>
      </c>
      <c r="H7" s="85">
        <f>SUM(B7:G7)</f>
        <v>78</v>
      </c>
    </row>
    <row r="8" spans="1:9" ht="30" x14ac:dyDescent="0.25">
      <c r="A8" s="86" t="s">
        <v>25</v>
      </c>
      <c r="B8" s="87">
        <v>30</v>
      </c>
      <c r="C8" s="87">
        <v>30</v>
      </c>
      <c r="D8" s="87">
        <v>30</v>
      </c>
      <c r="E8" s="87">
        <v>30</v>
      </c>
      <c r="F8" s="87">
        <v>30</v>
      </c>
      <c r="G8" s="87">
        <v>30</v>
      </c>
      <c r="H8" s="87">
        <f>SUM(B8:G8)</f>
        <v>180</v>
      </c>
    </row>
    <row r="11" spans="1:9" x14ac:dyDescent="0.25">
      <c r="A11" s="88" t="s">
        <v>26</v>
      </c>
    </row>
    <row r="12" spans="1:9" x14ac:dyDescent="0.25">
      <c r="A12" s="88"/>
    </row>
    <row r="13" spans="1:9" x14ac:dyDescent="0.25">
      <c r="A13" s="88" t="s">
        <v>6</v>
      </c>
    </row>
    <row r="14" spans="1:9" x14ac:dyDescent="0.25">
      <c r="A14" s="88"/>
    </row>
    <row r="15" spans="1:9" x14ac:dyDescent="0.25">
      <c r="A15" s="88" t="s">
        <v>27</v>
      </c>
    </row>
    <row r="16" spans="1:9" x14ac:dyDescent="0.25">
      <c r="A16" s="88"/>
    </row>
    <row r="17" spans="1:1" x14ac:dyDescent="0.25">
      <c r="A17" s="88" t="s">
        <v>28</v>
      </c>
    </row>
    <row r="18" spans="1:1" x14ac:dyDescent="0.25">
      <c r="A18" s="88"/>
    </row>
    <row r="19" spans="1:1" x14ac:dyDescent="0.25">
      <c r="A19" s="88" t="s">
        <v>7</v>
      </c>
    </row>
    <row r="20" spans="1:1" x14ac:dyDescent="0.25">
      <c r="A20" s="88"/>
    </row>
    <row r="21" spans="1:1" x14ac:dyDescent="0.25">
      <c r="A21" s="88" t="s">
        <v>5</v>
      </c>
    </row>
    <row r="22" spans="1:1" x14ac:dyDescent="0.25">
      <c r="A22" s="88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0"/>
  <sheetViews>
    <sheetView zoomScaleNormal="100" workbookViewId="0"/>
  </sheetViews>
  <sheetFormatPr defaultColWidth="9.140625" defaultRowHeight="15" x14ac:dyDescent="0.25"/>
  <cols>
    <col min="1" max="1" width="17" style="27" customWidth="1"/>
    <col min="2" max="2" width="17.85546875" style="27" bestFit="1" customWidth="1"/>
    <col min="3" max="3" width="19.140625" style="27" bestFit="1" customWidth="1"/>
    <col min="4" max="4" width="9.140625" style="27"/>
    <col min="5" max="5" width="10" style="27" customWidth="1"/>
    <col min="6" max="16384" width="9.140625" style="27"/>
  </cols>
  <sheetData>
    <row r="1" spans="1:15" x14ac:dyDescent="0.25">
      <c r="A1" t="s">
        <v>30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25">
      <c r="A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25">
      <c r="A6"/>
      <c r="B6"/>
      <c r="C6" s="12"/>
      <c r="D6"/>
      <c r="E6" s="12"/>
      <c r="F6"/>
      <c r="G6" s="12"/>
      <c r="H6"/>
      <c r="I6"/>
      <c r="J6"/>
      <c r="K6"/>
      <c r="L6"/>
      <c r="M6"/>
      <c r="N6"/>
      <c r="O6"/>
    </row>
    <row r="7" spans="1:15" ht="15.75" thickBot="1" x14ac:dyDescent="0.3">
      <c r="A7" s="5" t="s">
        <v>3</v>
      </c>
      <c r="B7" s="10" t="s">
        <v>84</v>
      </c>
      <c r="C7" s="1"/>
      <c r="D7" s="1"/>
      <c r="E7" s="18"/>
      <c r="F7" s="1"/>
      <c r="G7" s="1"/>
      <c r="H7" s="1"/>
      <c r="I7"/>
      <c r="J7"/>
      <c r="K7"/>
      <c r="L7"/>
      <c r="M7"/>
      <c r="N7"/>
      <c r="O7"/>
    </row>
    <row r="8" spans="1:15" x14ac:dyDescent="0.25">
      <c r="A8" s="16">
        <v>2015</v>
      </c>
      <c r="B8" s="2">
        <v>5000</v>
      </c>
      <c r="C8" s="14"/>
      <c r="D8" s="14"/>
      <c r="E8"/>
      <c r="F8"/>
      <c r="G8"/>
      <c r="H8"/>
      <c r="I8"/>
      <c r="J8"/>
      <c r="K8"/>
      <c r="L8"/>
      <c r="M8"/>
      <c r="N8"/>
    </row>
    <row r="9" spans="1:15" x14ac:dyDescent="0.25">
      <c r="A9" s="16">
        <v>2016</v>
      </c>
      <c r="B9" s="2">
        <v>6000</v>
      </c>
      <c r="C9" s="14"/>
      <c r="D9" s="14"/>
      <c r="E9"/>
      <c r="F9"/>
      <c r="G9"/>
      <c r="H9"/>
      <c r="I9"/>
      <c r="J9"/>
      <c r="K9"/>
      <c r="L9"/>
      <c r="M9"/>
      <c r="N9"/>
    </row>
    <row r="10" spans="1:15" x14ac:dyDescent="0.25">
      <c r="A10" s="16">
        <v>2017</v>
      </c>
      <c r="B10" s="2">
        <v>8000</v>
      </c>
      <c r="C10" s="14"/>
      <c r="D10" s="14"/>
      <c r="E10"/>
      <c r="F10"/>
      <c r="G10"/>
      <c r="H10"/>
      <c r="I10"/>
      <c r="J10"/>
      <c r="K10"/>
      <c r="L10"/>
      <c r="M10"/>
      <c r="N10"/>
    </row>
    <row r="11" spans="1:15" x14ac:dyDescent="0.25">
      <c r="A11" s="16">
        <v>2018</v>
      </c>
      <c r="B11" s="2">
        <v>10000</v>
      </c>
      <c r="C11" s="14"/>
      <c r="D11" s="14"/>
      <c r="E11"/>
      <c r="F11"/>
      <c r="G11"/>
      <c r="H11"/>
      <c r="I11"/>
      <c r="J11"/>
      <c r="K11"/>
      <c r="L11"/>
      <c r="M11"/>
      <c r="N11"/>
    </row>
    <row r="12" spans="1:15" x14ac:dyDescent="0.25">
      <c r="A12" s="16">
        <v>2019</v>
      </c>
      <c r="B12" s="2">
        <v>12000</v>
      </c>
      <c r="C12" s="14"/>
      <c r="D12" s="14"/>
      <c r="E12"/>
      <c r="F12"/>
      <c r="G12"/>
      <c r="H12"/>
      <c r="I12"/>
      <c r="J12"/>
      <c r="K12"/>
      <c r="L12"/>
      <c r="M12"/>
      <c r="N12"/>
    </row>
    <row r="13" spans="1:15" x14ac:dyDescent="0.25">
      <c r="A13" s="16">
        <v>2020</v>
      </c>
      <c r="B13" s="2">
        <v>15000</v>
      </c>
      <c r="C13" s="14"/>
      <c r="D13" s="14"/>
      <c r="E13"/>
      <c r="F13"/>
      <c r="G13"/>
      <c r="H13"/>
      <c r="I13"/>
      <c r="J13"/>
      <c r="K13"/>
      <c r="L13"/>
      <c r="M13"/>
      <c r="N13"/>
    </row>
    <row r="14" spans="1:15" x14ac:dyDescent="0.25">
      <c r="A14" s="16">
        <v>2021</v>
      </c>
      <c r="B14" s="2">
        <v>18000</v>
      </c>
      <c r="C14" s="14"/>
      <c r="D14" s="14"/>
      <c r="E14"/>
      <c r="F14"/>
      <c r="G14"/>
      <c r="H14"/>
      <c r="I14"/>
      <c r="J14"/>
      <c r="K14"/>
      <c r="L14"/>
      <c r="M14"/>
      <c r="N14"/>
    </row>
    <row r="15" spans="1:15" x14ac:dyDescent="0.25">
      <c r="A15" s="16">
        <v>2022</v>
      </c>
      <c r="B15" s="2">
        <v>21000</v>
      </c>
      <c r="C15" s="14"/>
      <c r="D15" s="14"/>
      <c r="E15"/>
      <c r="F15"/>
      <c r="G15"/>
      <c r="H15"/>
      <c r="I15"/>
      <c r="J15"/>
      <c r="K15"/>
      <c r="L15"/>
      <c r="M15"/>
      <c r="N15"/>
    </row>
    <row r="16" spans="1:15" x14ac:dyDescent="0.25">
      <c r="E16"/>
    </row>
    <row r="20" spans="6:6" x14ac:dyDescent="0.25">
      <c r="F20" s="2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8"/>
  <sheetViews>
    <sheetView topLeftCell="A3" workbookViewId="0">
      <selection activeCell="A3" sqref="A3"/>
    </sheetView>
  </sheetViews>
  <sheetFormatPr defaultColWidth="9.140625" defaultRowHeight="15" x14ac:dyDescent="0.25"/>
  <cols>
    <col min="1" max="1" width="18.42578125" style="23" customWidth="1"/>
    <col min="2" max="2" width="11.140625" style="23" customWidth="1"/>
    <col min="3" max="3" width="14.140625" style="23" customWidth="1"/>
    <col min="4" max="16384" width="9.140625" style="23"/>
  </cols>
  <sheetData>
    <row r="1" spans="1:17" x14ac:dyDescent="0.25">
      <c r="A1" t="s">
        <v>1</v>
      </c>
      <c r="B1"/>
      <c r="C1"/>
      <c r="D1"/>
      <c r="E1"/>
      <c r="F1"/>
      <c r="G1"/>
      <c r="H1"/>
      <c r="I1"/>
      <c r="J1"/>
      <c r="K1"/>
    </row>
    <row r="2" spans="1:17" x14ac:dyDescent="0.25">
      <c r="A2"/>
      <c r="B2"/>
      <c r="C2"/>
      <c r="D2"/>
      <c r="E2"/>
      <c r="F2"/>
      <c r="G2"/>
      <c r="H2"/>
      <c r="I2"/>
      <c r="J2"/>
      <c r="K2"/>
    </row>
    <row r="3" spans="1:17" x14ac:dyDescent="0.25">
      <c r="A3" t="s">
        <v>1</v>
      </c>
      <c r="B3"/>
      <c r="C3"/>
      <c r="D3"/>
      <c r="E3"/>
      <c r="F3"/>
      <c r="G3"/>
      <c r="H3"/>
      <c r="I3"/>
      <c r="J3"/>
      <c r="K3"/>
    </row>
    <row r="4" spans="1:17" x14ac:dyDescent="0.25">
      <c r="A4"/>
      <c r="B4"/>
      <c r="C4" s="12"/>
      <c r="D4"/>
      <c r="E4"/>
      <c r="F4"/>
      <c r="G4"/>
      <c r="H4"/>
      <c r="I4"/>
      <c r="J4"/>
      <c r="K4"/>
      <c r="L4" s="25"/>
      <c r="M4" s="25"/>
      <c r="N4" s="25"/>
      <c r="O4" s="25"/>
      <c r="P4" s="25"/>
      <c r="Q4" s="25"/>
    </row>
    <row r="5" spans="1:17" ht="15.75" thickBot="1" x14ac:dyDescent="0.3">
      <c r="A5" s="5" t="s">
        <v>3</v>
      </c>
      <c r="B5" s="5" t="s">
        <v>4</v>
      </c>
      <c r="C5" s="18"/>
      <c r="D5"/>
      <c r="E5"/>
      <c r="F5"/>
      <c r="G5"/>
      <c r="H5"/>
      <c r="I5"/>
      <c r="J5"/>
      <c r="K5"/>
    </row>
    <row r="6" spans="1:17" x14ac:dyDescent="0.25">
      <c r="A6" s="17">
        <v>2010</v>
      </c>
      <c r="B6" s="76">
        <v>108</v>
      </c>
      <c r="C6" s="14"/>
      <c r="D6"/>
      <c r="E6"/>
      <c r="F6"/>
      <c r="G6"/>
      <c r="H6"/>
      <c r="I6"/>
      <c r="J6"/>
      <c r="K6"/>
    </row>
    <row r="7" spans="1:17" x14ac:dyDescent="0.25">
      <c r="A7" s="16">
        <v>2011</v>
      </c>
      <c r="B7" s="70">
        <v>107</v>
      </c>
      <c r="C7" s="14"/>
      <c r="D7"/>
      <c r="E7"/>
      <c r="F7"/>
      <c r="G7"/>
      <c r="H7"/>
      <c r="I7"/>
      <c r="J7"/>
      <c r="K7" s="24"/>
    </row>
    <row r="8" spans="1:17" x14ac:dyDescent="0.25">
      <c r="A8" s="17">
        <v>2012</v>
      </c>
      <c r="B8" s="70">
        <v>104</v>
      </c>
      <c r="C8" s="14"/>
      <c r="D8"/>
      <c r="E8"/>
      <c r="F8"/>
      <c r="G8"/>
      <c r="H8"/>
      <c r="I8"/>
      <c r="J8"/>
    </row>
    <row r="9" spans="1:17" x14ac:dyDescent="0.25">
      <c r="A9" s="16">
        <v>2013</v>
      </c>
      <c r="B9" s="70">
        <v>109</v>
      </c>
      <c r="C9" s="14"/>
      <c r="D9" s="14"/>
      <c r="E9"/>
      <c r="F9"/>
      <c r="G9"/>
      <c r="H9"/>
      <c r="I9"/>
      <c r="J9"/>
    </row>
    <row r="10" spans="1:17" x14ac:dyDescent="0.25">
      <c r="A10" s="17">
        <v>2014</v>
      </c>
      <c r="B10" s="70">
        <v>107</v>
      </c>
      <c r="C10" s="14"/>
      <c r="D10"/>
      <c r="E10"/>
      <c r="F10"/>
      <c r="G10"/>
      <c r="H10"/>
      <c r="I10"/>
      <c r="J10"/>
    </row>
    <row r="11" spans="1:17" x14ac:dyDescent="0.25">
      <c r="A11" s="16">
        <v>2015</v>
      </c>
      <c r="B11" s="70">
        <v>110</v>
      </c>
      <c r="C11" s="14"/>
      <c r="D11"/>
      <c r="E11"/>
      <c r="F11"/>
      <c r="G11"/>
      <c r="H11"/>
      <c r="I11"/>
      <c r="J11"/>
    </row>
    <row r="12" spans="1:17" x14ac:dyDescent="0.25">
      <c r="A12" s="17">
        <v>2016</v>
      </c>
      <c r="B12" s="70">
        <v>99</v>
      </c>
      <c r="C12" s="14"/>
      <c r="D12"/>
      <c r="E12"/>
      <c r="F12"/>
      <c r="G12"/>
      <c r="H12"/>
      <c r="I12"/>
      <c r="J12"/>
    </row>
    <row r="13" spans="1:17" x14ac:dyDescent="0.25">
      <c r="A13" s="16">
        <v>2017</v>
      </c>
      <c r="B13" s="70">
        <v>99</v>
      </c>
      <c r="C13" s="14"/>
      <c r="D13"/>
      <c r="E13"/>
      <c r="F13"/>
      <c r="G13"/>
      <c r="H13"/>
      <c r="I13"/>
      <c r="J13"/>
    </row>
    <row r="14" spans="1:17" x14ac:dyDescent="0.25">
      <c r="A14" s="17">
        <v>2018</v>
      </c>
      <c r="B14" s="70">
        <v>104</v>
      </c>
      <c r="C14" s="14"/>
      <c r="D14"/>
      <c r="E14"/>
      <c r="F14"/>
      <c r="G14"/>
      <c r="H14"/>
      <c r="I14"/>
      <c r="J14"/>
    </row>
    <row r="15" spans="1:17" x14ac:dyDescent="0.25">
      <c r="A15" s="16">
        <v>2019</v>
      </c>
      <c r="B15" s="70">
        <v>104</v>
      </c>
      <c r="C15" s="14"/>
      <c r="D15"/>
      <c r="E15"/>
      <c r="F15"/>
      <c r="G15"/>
      <c r="H15"/>
      <c r="I15"/>
      <c r="J15"/>
    </row>
    <row r="16" spans="1:17" x14ac:dyDescent="0.25">
      <c r="A16" s="17">
        <v>2020</v>
      </c>
      <c r="B16" s="70">
        <v>99</v>
      </c>
      <c r="C16" s="14"/>
      <c r="D16"/>
      <c r="E16"/>
      <c r="F16"/>
      <c r="G16"/>
      <c r="H16"/>
      <c r="I16"/>
      <c r="J16"/>
    </row>
    <row r="17" spans="1:10" x14ac:dyDescent="0.25">
      <c r="A17" s="16">
        <v>2021</v>
      </c>
      <c r="B17" s="70">
        <v>99</v>
      </c>
      <c r="C17" s="14"/>
      <c r="D17"/>
      <c r="E17"/>
      <c r="F17"/>
      <c r="G17"/>
      <c r="H17"/>
      <c r="I17"/>
      <c r="J17"/>
    </row>
    <row r="18" spans="1:10" x14ac:dyDescent="0.25">
      <c r="A18" s="17">
        <v>2022</v>
      </c>
      <c r="B18" s="70">
        <v>101</v>
      </c>
      <c r="C18" s="14"/>
      <c r="D18"/>
      <c r="E18"/>
      <c r="F18"/>
      <c r="G18"/>
      <c r="H18"/>
      <c r="I18"/>
      <c r="J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42"/>
  <sheetViews>
    <sheetView topLeftCell="A11" workbookViewId="0">
      <selection activeCell="E19" sqref="E19"/>
    </sheetView>
  </sheetViews>
  <sheetFormatPr defaultRowHeight="15" x14ac:dyDescent="0.25"/>
  <cols>
    <col min="1" max="1" width="22.140625" customWidth="1"/>
    <col min="2" max="2" width="14.42578125" customWidth="1"/>
    <col min="5" max="5" width="10.42578125" bestFit="1" customWidth="1"/>
    <col min="14" max="14" width="12.140625" customWidth="1"/>
  </cols>
  <sheetData>
    <row r="1" spans="1:9" x14ac:dyDescent="0.25">
      <c r="A1" t="s">
        <v>0</v>
      </c>
    </row>
    <row r="4" spans="1: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54" t="s">
        <v>85</v>
      </c>
      <c r="B5" s="74" t="s">
        <v>86</v>
      </c>
      <c r="C5" s="11"/>
      <c r="D5" s="11"/>
      <c r="E5" s="11"/>
      <c r="F5" s="11"/>
      <c r="G5" s="11"/>
      <c r="H5" s="11"/>
      <c r="I5" s="11"/>
    </row>
    <row r="6" spans="1:9" ht="17.25" customHeight="1" x14ac:dyDescent="0.25">
      <c r="A6" s="77">
        <v>44197</v>
      </c>
      <c r="B6" s="78">
        <v>12</v>
      </c>
      <c r="C6" s="11"/>
      <c r="D6" s="11"/>
      <c r="E6" s="11"/>
      <c r="F6" s="11"/>
      <c r="G6" s="11"/>
      <c r="H6" s="11"/>
      <c r="I6" s="11"/>
    </row>
    <row r="7" spans="1:9" x14ac:dyDescent="0.25">
      <c r="A7" s="77">
        <v>44228</v>
      </c>
      <c r="B7" s="78">
        <v>15</v>
      </c>
      <c r="C7" s="11"/>
      <c r="D7" s="11"/>
      <c r="E7" s="11"/>
      <c r="F7" s="11"/>
      <c r="G7" s="11"/>
      <c r="H7" s="11"/>
      <c r="I7" s="11"/>
    </row>
    <row r="8" spans="1:9" x14ac:dyDescent="0.25">
      <c r="A8" s="77">
        <v>44256</v>
      </c>
      <c r="B8" s="78">
        <v>18</v>
      </c>
      <c r="C8" s="11"/>
      <c r="D8" s="11"/>
      <c r="E8" s="11"/>
      <c r="F8" s="11"/>
      <c r="G8" s="11"/>
      <c r="H8" s="11"/>
      <c r="I8" s="11"/>
    </row>
    <row r="9" spans="1:9" x14ac:dyDescent="0.25">
      <c r="A9" s="77">
        <v>44287</v>
      </c>
      <c r="B9" s="78">
        <v>20</v>
      </c>
      <c r="C9" s="11"/>
      <c r="D9" s="11"/>
      <c r="E9" s="11"/>
      <c r="F9" s="11"/>
      <c r="G9" s="11"/>
      <c r="H9" s="11"/>
      <c r="I9" s="11"/>
    </row>
    <row r="10" spans="1:9" x14ac:dyDescent="0.25">
      <c r="A10" s="77">
        <v>44317</v>
      </c>
      <c r="B10" s="78">
        <v>22</v>
      </c>
      <c r="C10" s="11"/>
      <c r="D10" s="11"/>
      <c r="E10" s="11"/>
      <c r="F10" s="11"/>
      <c r="G10" s="11"/>
      <c r="H10" s="11"/>
      <c r="I10" s="11"/>
    </row>
    <row r="11" spans="1:9" x14ac:dyDescent="0.25">
      <c r="A11" s="77">
        <v>44348</v>
      </c>
      <c r="B11" s="78">
        <v>25</v>
      </c>
      <c r="C11" s="11"/>
      <c r="D11" s="11"/>
      <c r="E11" s="11"/>
      <c r="F11" s="11"/>
      <c r="G11" s="11"/>
      <c r="H11" s="11"/>
      <c r="I11" s="11"/>
    </row>
    <row r="12" spans="1:9" x14ac:dyDescent="0.25">
      <c r="A12" s="77">
        <v>44378</v>
      </c>
      <c r="B12" s="78">
        <v>30</v>
      </c>
      <c r="C12" s="11"/>
      <c r="D12" s="11"/>
      <c r="E12" s="11"/>
      <c r="F12" s="11"/>
      <c r="G12" s="11"/>
      <c r="H12" s="11"/>
      <c r="I12" s="11"/>
    </row>
    <row r="13" spans="1:9" x14ac:dyDescent="0.25">
      <c r="A13" s="77">
        <v>44409</v>
      </c>
      <c r="B13" s="78">
        <v>32</v>
      </c>
      <c r="C13" s="11"/>
      <c r="D13" s="11"/>
      <c r="E13" s="11"/>
      <c r="F13" s="11"/>
      <c r="G13" s="11"/>
      <c r="H13" s="11"/>
      <c r="I13" s="11"/>
    </row>
    <row r="14" spans="1:9" x14ac:dyDescent="0.25">
      <c r="A14" s="77">
        <v>44440</v>
      </c>
      <c r="B14" s="78">
        <v>28</v>
      </c>
      <c r="C14" s="11"/>
      <c r="D14" s="11"/>
      <c r="E14" s="11"/>
      <c r="F14" s="11"/>
      <c r="G14" s="11"/>
      <c r="H14" s="11"/>
      <c r="I14" s="11"/>
    </row>
    <row r="15" spans="1:9" x14ac:dyDescent="0.25">
      <c r="A15" s="77">
        <v>44470</v>
      </c>
      <c r="B15" s="78">
        <v>26</v>
      </c>
      <c r="C15" s="11"/>
      <c r="D15" s="11"/>
      <c r="E15" s="11"/>
      <c r="F15" s="11"/>
      <c r="G15" s="11"/>
      <c r="H15" s="11"/>
      <c r="I15" s="11"/>
    </row>
    <row r="16" spans="1:9" x14ac:dyDescent="0.25">
      <c r="A16" s="77">
        <v>44501</v>
      </c>
      <c r="B16" s="78">
        <v>23</v>
      </c>
      <c r="C16" s="11"/>
      <c r="D16" s="11"/>
      <c r="E16" s="11"/>
      <c r="F16" s="11"/>
      <c r="G16" s="11"/>
      <c r="H16" s="11"/>
      <c r="I16" s="11"/>
    </row>
    <row r="17" spans="1:9" x14ac:dyDescent="0.25">
      <c r="A17" s="77">
        <v>44531</v>
      </c>
      <c r="B17" s="78">
        <v>20</v>
      </c>
      <c r="C17" s="11"/>
      <c r="D17" s="11"/>
      <c r="E17" s="11"/>
      <c r="F17" s="11"/>
      <c r="G17" s="11"/>
      <c r="H17" s="11"/>
      <c r="I17" s="11"/>
    </row>
    <row r="18" spans="1:9" x14ac:dyDescent="0.25">
      <c r="A18" s="77">
        <v>44562</v>
      </c>
      <c r="B18" s="78">
        <v>18</v>
      </c>
      <c r="C18" s="11"/>
      <c r="D18" s="11"/>
      <c r="E18" s="11"/>
      <c r="F18" s="11"/>
      <c r="G18" s="11"/>
      <c r="H18" s="11"/>
      <c r="I18" s="11"/>
    </row>
    <row r="19" spans="1:9" x14ac:dyDescent="0.25">
      <c r="A19" s="77">
        <v>44593</v>
      </c>
      <c r="B19" s="78">
        <v>17</v>
      </c>
      <c r="C19" s="11"/>
      <c r="D19" s="11"/>
      <c r="E19" s="11"/>
      <c r="F19" s="11"/>
      <c r="G19" s="11"/>
      <c r="H19" s="11"/>
      <c r="I19" s="11"/>
    </row>
    <row r="20" spans="1:9" x14ac:dyDescent="0.25">
      <c r="A20" s="77">
        <v>44621</v>
      </c>
      <c r="B20" s="78">
        <v>19</v>
      </c>
      <c r="C20" s="11"/>
      <c r="D20" s="11"/>
      <c r="E20" s="11"/>
      <c r="F20" s="11"/>
      <c r="G20" s="11"/>
      <c r="H20" s="11"/>
      <c r="I20" s="11"/>
    </row>
    <row r="21" spans="1:9" x14ac:dyDescent="0.25">
      <c r="A21" s="77">
        <v>44652</v>
      </c>
      <c r="B21" s="78">
        <v>22</v>
      </c>
      <c r="C21" s="11"/>
      <c r="D21" s="11"/>
      <c r="E21" s="11"/>
      <c r="F21" s="11"/>
      <c r="G21" s="11"/>
      <c r="H21" s="11"/>
      <c r="I21" s="11"/>
    </row>
    <row r="22" spans="1:9" x14ac:dyDescent="0.25">
      <c r="A22" s="77">
        <v>44682</v>
      </c>
      <c r="B22" s="78">
        <v>24</v>
      </c>
      <c r="C22" s="11"/>
      <c r="D22" s="11"/>
      <c r="E22" s="11"/>
      <c r="F22" s="11"/>
      <c r="G22" s="11"/>
      <c r="H22" s="11"/>
      <c r="I22" s="11"/>
    </row>
    <row r="23" spans="1:9" x14ac:dyDescent="0.25">
      <c r="A23" s="77">
        <v>44713</v>
      </c>
      <c r="B23" s="78">
        <v>28</v>
      </c>
      <c r="C23" s="11"/>
      <c r="D23" s="11"/>
      <c r="E23" s="11"/>
      <c r="F23" s="11"/>
      <c r="G23" s="11"/>
      <c r="H23" s="11"/>
      <c r="I23" s="11"/>
    </row>
    <row r="24" spans="1:9" x14ac:dyDescent="0.25">
      <c r="A24" s="77">
        <v>44743</v>
      </c>
      <c r="B24" s="78">
        <v>32</v>
      </c>
      <c r="C24" s="11"/>
      <c r="D24" s="11"/>
      <c r="E24" s="11"/>
      <c r="F24" s="11"/>
      <c r="G24" s="11"/>
      <c r="H24" s="11"/>
      <c r="I24" s="11"/>
    </row>
    <row r="25" spans="1:9" x14ac:dyDescent="0.25">
      <c r="A25" s="77">
        <v>44774</v>
      </c>
      <c r="B25" s="78">
        <v>35</v>
      </c>
      <c r="C25" s="11"/>
      <c r="D25" s="11"/>
      <c r="E25" s="11"/>
      <c r="F25" s="11"/>
      <c r="G25" s="11"/>
      <c r="H25" s="11"/>
      <c r="I25" s="11"/>
    </row>
    <row r="26" spans="1:9" x14ac:dyDescent="0.25">
      <c r="A26" s="77">
        <v>44805</v>
      </c>
      <c r="B26" s="78">
        <v>30</v>
      </c>
      <c r="C26" s="11"/>
      <c r="D26" s="11"/>
      <c r="E26" s="11"/>
      <c r="F26" s="11"/>
      <c r="G26" s="11"/>
      <c r="H26" s="11"/>
      <c r="I26" s="11"/>
    </row>
    <row r="27" spans="1:9" x14ac:dyDescent="0.25">
      <c r="A27" s="77">
        <v>44835</v>
      </c>
      <c r="B27" s="78">
        <v>27</v>
      </c>
      <c r="C27" s="11"/>
      <c r="D27" s="11"/>
      <c r="E27" s="11"/>
      <c r="F27" s="11"/>
      <c r="G27" s="11"/>
      <c r="H27" s="11"/>
      <c r="I27" s="11"/>
    </row>
    <row r="28" spans="1:9" x14ac:dyDescent="0.25">
      <c r="A28" s="77">
        <v>44866</v>
      </c>
      <c r="B28" s="78">
        <v>25</v>
      </c>
      <c r="C28" s="11"/>
      <c r="D28" s="11"/>
      <c r="E28" s="11"/>
      <c r="F28" s="11"/>
      <c r="G28" s="11"/>
      <c r="H28" s="11"/>
      <c r="I28" s="11"/>
    </row>
    <row r="29" spans="1:9" x14ac:dyDescent="0.25">
      <c r="A29" s="77">
        <v>44896</v>
      </c>
      <c r="B29" s="78">
        <v>22</v>
      </c>
      <c r="C29" s="11"/>
      <c r="D29" s="11"/>
      <c r="E29" s="11"/>
      <c r="F29" s="11"/>
      <c r="G29" s="11"/>
      <c r="H29" s="11"/>
      <c r="I29" s="11"/>
    </row>
    <row r="30" spans="1:9" ht="15" customHeight="1" x14ac:dyDescent="0.25">
      <c r="A30" s="77">
        <v>44927</v>
      </c>
      <c r="B30" s="78">
        <v>20</v>
      </c>
      <c r="C30" s="11"/>
      <c r="D30" s="11"/>
      <c r="E30" s="11"/>
      <c r="F30" s="11"/>
      <c r="G30" s="11"/>
      <c r="H30" s="11"/>
      <c r="I30" s="11"/>
    </row>
    <row r="31" spans="1:9" x14ac:dyDescent="0.25">
      <c r="A31" s="77">
        <v>44958</v>
      </c>
      <c r="B31" s="78">
        <v>18</v>
      </c>
      <c r="C31" s="11"/>
      <c r="D31" s="11"/>
      <c r="E31" s="11"/>
      <c r="F31" s="11"/>
      <c r="G31" s="11"/>
      <c r="H31" s="11"/>
      <c r="I31" s="11"/>
    </row>
    <row r="32" spans="1:9" x14ac:dyDescent="0.25">
      <c r="A32" s="77">
        <v>44986</v>
      </c>
      <c r="B32" s="78">
        <v>20</v>
      </c>
      <c r="C32" s="11"/>
      <c r="D32" s="11"/>
      <c r="E32" s="11"/>
      <c r="F32" s="11"/>
      <c r="G32" s="11"/>
      <c r="H32" s="11"/>
      <c r="I32" s="11"/>
    </row>
    <row r="33" spans="1:9" x14ac:dyDescent="0.25">
      <c r="A33" s="77">
        <v>45017</v>
      </c>
      <c r="B33" s="78">
        <v>23</v>
      </c>
      <c r="C33" s="11"/>
      <c r="D33" s="11"/>
      <c r="E33" s="11"/>
      <c r="F33" s="11"/>
      <c r="G33" s="11"/>
      <c r="H33" s="11"/>
      <c r="I33" s="11"/>
    </row>
    <row r="34" spans="1:9" x14ac:dyDescent="0.25">
      <c r="A34" s="77">
        <v>45047</v>
      </c>
      <c r="B34" s="78">
        <v>26</v>
      </c>
      <c r="C34" s="11"/>
      <c r="D34" s="11"/>
      <c r="E34" s="11"/>
      <c r="F34" s="11"/>
      <c r="G34" s="11"/>
      <c r="H34" s="11"/>
      <c r="I34" s="11"/>
    </row>
    <row r="35" spans="1:9" x14ac:dyDescent="0.25">
      <c r="A35" s="77">
        <v>45078</v>
      </c>
      <c r="B35" s="78">
        <v>30</v>
      </c>
      <c r="C35" s="11"/>
      <c r="D35" s="11"/>
      <c r="E35" s="11"/>
      <c r="F35" s="11"/>
      <c r="G35" s="11"/>
      <c r="H35" s="11"/>
      <c r="I35" s="11"/>
    </row>
    <row r="38" spans="1:9" x14ac:dyDescent="0.25">
      <c r="A38" t="s">
        <v>8</v>
      </c>
      <c r="B38">
        <f>KURT(A6:A35,B6:B35)</f>
        <v>-2.0698721600005721</v>
      </c>
    </row>
    <row r="39" spans="1:9" x14ac:dyDescent="0.25">
      <c r="A39" t="s">
        <v>127</v>
      </c>
    </row>
    <row r="42" spans="1:9" x14ac:dyDescent="0.25">
      <c r="A42" t="s">
        <v>10</v>
      </c>
      <c r="B42" s="106"/>
    </row>
  </sheetData>
  <pageMargins left="0.7" right="0.7" top="0.75" bottom="0.75" header="0.3" footer="0.3"/>
  <pageSetup paperSize="9" orientation="portrait" horizontalDpi="4294967294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>
      <selection activeCell="F28" sqref="F28"/>
    </sheetView>
  </sheetViews>
  <sheetFormatPr defaultRowHeight="15" x14ac:dyDescent="0.25"/>
  <cols>
    <col min="1" max="1" width="11.42578125" customWidth="1"/>
    <col min="2" max="2" width="10.42578125" customWidth="1"/>
    <col min="3" max="3" width="11.140625" bestFit="1" customWidth="1"/>
  </cols>
  <sheetData>
    <row r="1" spans="1:14" x14ac:dyDescent="0.25">
      <c r="A1" t="s">
        <v>31</v>
      </c>
    </row>
    <row r="2" spans="1:14" x14ac:dyDescent="0.25">
      <c r="B2" t="s">
        <v>105</v>
      </c>
      <c r="D2">
        <v>1000</v>
      </c>
      <c r="F2" t="s">
        <v>106</v>
      </c>
      <c r="G2">
        <v>200</v>
      </c>
    </row>
    <row r="5" spans="1:14" x14ac:dyDescent="0.25">
      <c r="A5" t="s">
        <v>8</v>
      </c>
      <c r="B5">
        <f>D2-G2</f>
        <v>800</v>
      </c>
      <c r="D5">
        <f>D2+G2</f>
        <v>1200</v>
      </c>
    </row>
    <row r="6" spans="1:14" x14ac:dyDescent="0.25">
      <c r="B6" t="s">
        <v>107</v>
      </c>
    </row>
    <row r="8" spans="1:14" ht="15" customHeight="1" x14ac:dyDescent="0.25">
      <c r="A8" t="s">
        <v>9</v>
      </c>
      <c r="B8" s="99">
        <f>1-_xlfn.NORM.DIST(B5,D2,G2,TRUE)</f>
        <v>0.84134474606854304</v>
      </c>
      <c r="D8" s="99">
        <f>_xlfn.NORM.DIST(1300,D2,G2,TRUE)</f>
        <v>0.93319279873114191</v>
      </c>
    </row>
    <row r="9" spans="1:14" x14ac:dyDescent="0.25">
      <c r="B9" t="s">
        <v>109</v>
      </c>
    </row>
    <row r="11" spans="1:14" x14ac:dyDescent="0.25">
      <c r="A11" t="s">
        <v>10</v>
      </c>
      <c r="B11" s="99">
        <f>1-_xlfn.NORM.DIST(700,D2,G2,TRUE)</f>
        <v>0.93319279873114191</v>
      </c>
    </row>
    <row r="12" spans="1:14" x14ac:dyDescent="0.25">
      <c r="B12" t="s">
        <v>108</v>
      </c>
      <c r="N12" s="12"/>
    </row>
    <row r="14" spans="1:14" x14ac:dyDescent="0.25">
      <c r="A14" t="s">
        <v>11</v>
      </c>
      <c r="B14" s="99">
        <f>1-_xlfn.NORM.DIST(900,D2,G2,TRUE)</f>
        <v>0.69146246127401312</v>
      </c>
      <c r="D14" s="99">
        <f>_xlfn.NORM.DIST(1100,D2,G2,TRUE)</f>
        <v>0.69146246127401312</v>
      </c>
    </row>
    <row r="16" spans="1:14" x14ac:dyDescent="0.25">
      <c r="B16" s="100" t="s">
        <v>110</v>
      </c>
    </row>
    <row r="32" spans="3:3" x14ac:dyDescent="0.25">
      <c r="C32" s="13"/>
    </row>
    <row r="33" spans="2:13" x14ac:dyDescent="0.25">
      <c r="B33" s="12"/>
      <c r="C33" s="12"/>
      <c r="M33" s="12"/>
    </row>
    <row r="34" spans="2:13" x14ac:dyDescent="0.25">
      <c r="M34" s="12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5"/>
  <sheetViews>
    <sheetView zoomScaleNormal="100" workbookViewId="0">
      <selection activeCell="L24" sqref="L24"/>
    </sheetView>
  </sheetViews>
  <sheetFormatPr defaultRowHeight="15" x14ac:dyDescent="0.25"/>
  <cols>
    <col min="1" max="1" width="21.42578125" bestFit="1" customWidth="1"/>
    <col min="2" max="2" width="18.140625" customWidth="1"/>
    <col min="3" max="3" width="16.85546875" bestFit="1" customWidth="1"/>
    <col min="4" max="4" width="16.140625" customWidth="1"/>
    <col min="5" max="5" width="17.5703125" bestFit="1" customWidth="1"/>
    <col min="6" max="6" width="13.140625" customWidth="1"/>
  </cols>
  <sheetData>
    <row r="1" spans="1:5" x14ac:dyDescent="0.25">
      <c r="A1" t="s">
        <v>1</v>
      </c>
    </row>
    <row r="3" spans="1:5" x14ac:dyDescent="0.25">
      <c r="B3" s="63"/>
    </row>
    <row r="4" spans="1:5" ht="14.45" customHeight="1" x14ac:dyDescent="0.25">
      <c r="A4" s="59" t="s">
        <v>87</v>
      </c>
      <c r="B4" s="59" t="s">
        <v>88</v>
      </c>
      <c r="C4" s="59" t="s">
        <v>89</v>
      </c>
      <c r="E4" s="101"/>
    </row>
    <row r="5" spans="1:5" x14ac:dyDescent="0.25">
      <c r="A5" s="58">
        <v>25</v>
      </c>
      <c r="B5" s="58">
        <v>32</v>
      </c>
      <c r="C5" s="58">
        <v>27</v>
      </c>
    </row>
    <row r="6" spans="1:5" x14ac:dyDescent="0.25">
      <c r="A6" s="58">
        <v>28</v>
      </c>
      <c r="B6" s="58">
        <v>35</v>
      </c>
      <c r="C6" s="58">
        <v>29</v>
      </c>
      <c r="E6" t="s">
        <v>112</v>
      </c>
    </row>
    <row r="7" spans="1:5" x14ac:dyDescent="0.25">
      <c r="A7" s="58">
        <v>30</v>
      </c>
      <c r="B7" s="58">
        <v>33</v>
      </c>
      <c r="C7" s="58">
        <v>34</v>
      </c>
      <c r="E7" t="s">
        <v>111</v>
      </c>
    </row>
    <row r="8" spans="1:5" x14ac:dyDescent="0.25">
      <c r="A8" s="58">
        <v>26</v>
      </c>
      <c r="B8" s="58">
        <v>26</v>
      </c>
      <c r="C8" s="58">
        <v>26</v>
      </c>
      <c r="D8" s="3"/>
    </row>
    <row r="9" spans="1:5" x14ac:dyDescent="0.25">
      <c r="A9" s="58">
        <v>34</v>
      </c>
      <c r="B9" s="58">
        <v>34</v>
      </c>
      <c r="C9" s="58">
        <v>28</v>
      </c>
    </row>
    <row r="10" spans="1:5" x14ac:dyDescent="0.25">
      <c r="A10" s="58">
        <v>29</v>
      </c>
      <c r="B10" s="58">
        <v>31</v>
      </c>
      <c r="C10" s="58">
        <v>25</v>
      </c>
      <c r="E10">
        <f>_xlfn.F.TEST(A5:A10,B5:B10)</f>
        <v>0.99169184797922916</v>
      </c>
    </row>
    <row r="12" spans="1:5" x14ac:dyDescent="0.25">
      <c r="E12">
        <f>_xlfn.F.TEST(B5:B10,C5:C10)</f>
        <v>0.99999999999999978</v>
      </c>
    </row>
    <row r="14" spans="1:5" x14ac:dyDescent="0.25">
      <c r="E14">
        <f>_xlfn.F.TEST(A5:A10,C5:C10)</f>
        <v>0.99169184797922916</v>
      </c>
    </row>
    <row r="16" spans="1:5" x14ac:dyDescent="0.25">
      <c r="E16" t="s">
        <v>113</v>
      </c>
    </row>
    <row r="18" spans="5:7" x14ac:dyDescent="0.25">
      <c r="E18" t="s">
        <v>114</v>
      </c>
    </row>
    <row r="22" spans="5:7" x14ac:dyDescent="0.25">
      <c r="E22" t="s">
        <v>115</v>
      </c>
    </row>
    <row r="23" spans="5:7" ht="15.75" thickBot="1" x14ac:dyDescent="0.3"/>
    <row r="24" spans="5:7" x14ac:dyDescent="0.25">
      <c r="E24" s="104"/>
      <c r="F24" s="104" t="s">
        <v>87</v>
      </c>
      <c r="G24" s="104" t="s">
        <v>88</v>
      </c>
    </row>
    <row r="25" spans="5:7" x14ac:dyDescent="0.25">
      <c r="E25" s="102" t="s">
        <v>116</v>
      </c>
      <c r="F25" s="102">
        <v>28.666666666666668</v>
      </c>
      <c r="G25" s="102">
        <v>31.833333333333332</v>
      </c>
    </row>
    <row r="26" spans="5:7" x14ac:dyDescent="0.25">
      <c r="E26" s="102" t="s">
        <v>117</v>
      </c>
      <c r="F26" s="102">
        <v>10.266666666666605</v>
      </c>
      <c r="G26" s="102">
        <v>10.166666666666668</v>
      </c>
    </row>
    <row r="27" spans="5:7" x14ac:dyDescent="0.25">
      <c r="E27" s="102" t="s">
        <v>118</v>
      </c>
      <c r="F27" s="102">
        <v>6</v>
      </c>
      <c r="G27" s="102">
        <v>6</v>
      </c>
    </row>
    <row r="28" spans="5:7" x14ac:dyDescent="0.25">
      <c r="E28" s="102" t="s">
        <v>119</v>
      </c>
      <c r="F28" s="102">
        <v>10.216666666666637</v>
      </c>
      <c r="G28" s="102"/>
    </row>
    <row r="29" spans="5:7" x14ac:dyDescent="0.25">
      <c r="E29" s="102" t="s">
        <v>120</v>
      </c>
      <c r="F29" s="102">
        <v>0</v>
      </c>
      <c r="G29" s="102"/>
    </row>
    <row r="30" spans="5:7" x14ac:dyDescent="0.25">
      <c r="E30" s="102" t="s">
        <v>121</v>
      </c>
      <c r="F30" s="102">
        <v>10</v>
      </c>
      <c r="G30" s="102"/>
    </row>
    <row r="31" spans="5:7" x14ac:dyDescent="0.25">
      <c r="E31" s="102" t="s">
        <v>122</v>
      </c>
      <c r="F31" s="102">
        <v>-1.7159647646176963</v>
      </c>
      <c r="G31" s="102"/>
    </row>
    <row r="32" spans="5:7" x14ac:dyDescent="0.25">
      <c r="E32" s="102" t="s">
        <v>123</v>
      </c>
      <c r="F32" s="105">
        <v>5.8464776878076496E-2</v>
      </c>
      <c r="G32" s="102"/>
    </row>
    <row r="33" spans="5:7" x14ac:dyDescent="0.25">
      <c r="E33" s="102" t="s">
        <v>124</v>
      </c>
      <c r="F33" s="102">
        <v>1.812461122811676</v>
      </c>
      <c r="G33" s="102"/>
    </row>
    <row r="34" spans="5:7" x14ac:dyDescent="0.25">
      <c r="E34" s="102" t="s">
        <v>125</v>
      </c>
      <c r="F34" s="102">
        <v>0.11692955375615299</v>
      </c>
      <c r="G34" s="102"/>
    </row>
    <row r="35" spans="5:7" ht="15.75" thickBot="1" x14ac:dyDescent="0.3">
      <c r="E35" s="103" t="s">
        <v>126</v>
      </c>
      <c r="F35" s="103">
        <v>2.2281388519862744</v>
      </c>
      <c r="G35" s="103"/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G16"/>
  <sheetViews>
    <sheetView workbookViewId="0"/>
  </sheetViews>
  <sheetFormatPr defaultRowHeight="15" x14ac:dyDescent="0.25"/>
  <cols>
    <col min="1" max="1" width="21.140625" customWidth="1"/>
    <col min="2" max="2" width="23" customWidth="1"/>
    <col min="3" max="3" width="24.85546875" customWidth="1"/>
    <col min="4" max="4" width="10.140625" bestFit="1" customWidth="1"/>
    <col min="5" max="5" width="16.140625" bestFit="1" customWidth="1"/>
    <col min="6" max="6" width="32.42578125" bestFit="1" customWidth="1"/>
    <col min="7" max="7" width="29.42578125" bestFit="1" customWidth="1"/>
  </cols>
  <sheetData>
    <row r="1" spans="1:7" x14ac:dyDescent="0.25">
      <c r="A1" t="s">
        <v>0</v>
      </c>
    </row>
    <row r="3" spans="1:7" x14ac:dyDescent="0.25">
      <c r="A3" s="65"/>
      <c r="B3" s="63"/>
    </row>
    <row r="4" spans="1:7" ht="30" x14ac:dyDescent="0.25">
      <c r="A4" s="71" t="s">
        <v>90</v>
      </c>
      <c r="B4" s="71" t="s">
        <v>91</v>
      </c>
    </row>
    <row r="5" spans="1:7" x14ac:dyDescent="0.25">
      <c r="A5" s="15">
        <v>2.5</v>
      </c>
      <c r="B5" s="15">
        <v>1.8</v>
      </c>
    </row>
    <row r="6" spans="1:7" x14ac:dyDescent="0.25">
      <c r="A6" s="15">
        <v>3.1</v>
      </c>
      <c r="B6" s="15">
        <v>2.2000000000000002</v>
      </c>
    </row>
    <row r="7" spans="1:7" x14ac:dyDescent="0.25">
      <c r="A7" s="15">
        <v>2.8</v>
      </c>
      <c r="B7" s="15">
        <v>1.9</v>
      </c>
    </row>
    <row r="8" spans="1:7" x14ac:dyDescent="0.25">
      <c r="A8" s="15">
        <v>2.9</v>
      </c>
      <c r="B8" s="15">
        <v>2</v>
      </c>
    </row>
    <row r="9" spans="1:7" x14ac:dyDescent="0.25">
      <c r="A9" s="15">
        <v>2.7</v>
      </c>
      <c r="B9" s="15">
        <v>1.7</v>
      </c>
    </row>
    <row r="10" spans="1:7" x14ac:dyDescent="0.25">
      <c r="A10" s="15">
        <v>3.4</v>
      </c>
      <c r="B10" s="15">
        <v>2.5</v>
      </c>
    </row>
    <row r="11" spans="1:7" x14ac:dyDescent="0.25">
      <c r="A11" s="15">
        <v>3.6</v>
      </c>
      <c r="B11" s="15">
        <v>2.8</v>
      </c>
    </row>
    <row r="12" spans="1:7" x14ac:dyDescent="0.25">
      <c r="A12" s="15">
        <v>3</v>
      </c>
      <c r="B12" s="15">
        <v>2.1</v>
      </c>
    </row>
    <row r="13" spans="1:7" x14ac:dyDescent="0.25">
      <c r="A13" s="15">
        <v>3.8</v>
      </c>
      <c r="B13" s="15">
        <v>2.9</v>
      </c>
    </row>
    <row r="14" spans="1:7" x14ac:dyDescent="0.25">
      <c r="A14" s="15">
        <v>3.5</v>
      </c>
      <c r="B14" s="15">
        <v>2.6</v>
      </c>
    </row>
    <row r="15" spans="1:7" x14ac:dyDescent="0.25">
      <c r="A15" s="75">
        <v>4</v>
      </c>
      <c r="B15" s="75">
        <v>2.25</v>
      </c>
    </row>
    <row r="16" spans="1:7" x14ac:dyDescent="0.25">
      <c r="A16" s="75">
        <v>3.7</v>
      </c>
      <c r="B16" s="75">
        <v>2.7</v>
      </c>
      <c r="E16" s="3"/>
      <c r="F16" s="3"/>
      <c r="G16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7"/>
  <sheetViews>
    <sheetView tabSelected="1" workbookViewId="0"/>
  </sheetViews>
  <sheetFormatPr defaultColWidth="9.140625" defaultRowHeight="15" x14ac:dyDescent="0.25"/>
  <cols>
    <col min="1" max="1" width="22.140625" customWidth="1"/>
    <col min="2" max="2" width="11.140625" customWidth="1"/>
    <col min="4" max="4" width="19.85546875" customWidth="1"/>
    <col min="5" max="5" width="15.140625" customWidth="1"/>
    <col min="6" max="6" width="14.85546875" customWidth="1"/>
    <col min="7" max="7" width="11.85546875" customWidth="1"/>
  </cols>
  <sheetData>
    <row r="1" spans="1:3" x14ac:dyDescent="0.25">
      <c r="A1" t="s">
        <v>1</v>
      </c>
    </row>
    <row r="5" spans="1:3" x14ac:dyDescent="0.25">
      <c r="A5" s="60"/>
      <c r="B5" s="46"/>
      <c r="C5" s="46"/>
    </row>
    <row r="6" spans="1:3" x14ac:dyDescent="0.25">
      <c r="A6" s="12"/>
      <c r="B6" s="12"/>
      <c r="C6" s="12"/>
    </row>
    <row r="7" spans="1:3" x14ac:dyDescent="0.25">
      <c r="A7" s="61" t="s">
        <v>92</v>
      </c>
      <c r="B7" s="61" t="s">
        <v>84</v>
      </c>
      <c r="C7" s="12"/>
    </row>
    <row r="8" spans="1:3" x14ac:dyDescent="0.25">
      <c r="A8" s="62">
        <v>1</v>
      </c>
      <c r="B8" s="62">
        <v>120</v>
      </c>
      <c r="C8" s="12"/>
    </row>
    <row r="9" spans="1:3" x14ac:dyDescent="0.25">
      <c r="A9" s="62">
        <v>2</v>
      </c>
      <c r="B9" s="62">
        <v>95</v>
      </c>
      <c r="C9" s="12"/>
    </row>
    <row r="10" spans="1:3" x14ac:dyDescent="0.25">
      <c r="A10" s="62">
        <v>3</v>
      </c>
      <c r="B10" s="62">
        <v>110</v>
      </c>
      <c r="C10" s="12"/>
    </row>
    <row r="11" spans="1:3" x14ac:dyDescent="0.25">
      <c r="A11" s="62">
        <v>4</v>
      </c>
      <c r="B11" s="62">
        <v>135</v>
      </c>
      <c r="C11" s="12"/>
    </row>
    <row r="12" spans="1:3" x14ac:dyDescent="0.25">
      <c r="A12" s="62">
        <v>5</v>
      </c>
      <c r="B12" s="62">
        <v>112</v>
      </c>
      <c r="C12" s="12"/>
    </row>
    <row r="13" spans="1:3" x14ac:dyDescent="0.25">
      <c r="A13" s="62">
        <v>6</v>
      </c>
      <c r="B13" s="62">
        <v>98</v>
      </c>
      <c r="C13" s="12"/>
    </row>
    <row r="14" spans="1:3" x14ac:dyDescent="0.25">
      <c r="A14" s="62">
        <v>7</v>
      </c>
      <c r="B14" s="62">
        <v>128</v>
      </c>
      <c r="C14" s="12"/>
    </row>
    <row r="15" spans="1:3" x14ac:dyDescent="0.25">
      <c r="A15" s="62">
        <v>8</v>
      </c>
      <c r="B15" s="62">
        <v>105</v>
      </c>
      <c r="C15" s="12"/>
    </row>
    <row r="16" spans="1:3" x14ac:dyDescent="0.25">
      <c r="A16" s="62">
        <v>9</v>
      </c>
      <c r="B16" s="62">
        <v>115</v>
      </c>
      <c r="C16" s="12"/>
    </row>
    <row r="17" spans="1:3" x14ac:dyDescent="0.25">
      <c r="A17" s="12"/>
      <c r="B17" s="12"/>
      <c r="C17" s="12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topLeftCell="A163" zoomScaleNormal="100" workbookViewId="0"/>
  </sheetViews>
  <sheetFormatPr defaultColWidth="8.7109375" defaultRowHeight="15" x14ac:dyDescent="0.25"/>
  <cols>
    <col min="1" max="16384" width="8.7109375" style="90"/>
  </cols>
  <sheetData>
    <row r="2" spans="2:2" x14ac:dyDescent="0.25">
      <c r="B2" s="89"/>
    </row>
    <row r="89" spans="2:2" ht="18.75" x14ac:dyDescent="0.3">
      <c r="B89" s="91"/>
    </row>
    <row r="303" spans="2:2" ht="18.75" x14ac:dyDescent="0.3">
      <c r="B303" s="91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workbookViewId="0"/>
  </sheetViews>
  <sheetFormatPr defaultRowHeight="15" x14ac:dyDescent="0.25"/>
  <cols>
    <col min="1" max="1" width="21.42578125" bestFit="1" customWidth="1"/>
    <col min="2" max="2" width="21.140625" customWidth="1"/>
    <col min="3" max="3" width="14.5703125" customWidth="1"/>
  </cols>
  <sheetData>
    <row r="1" spans="1:6" x14ac:dyDescent="0.25">
      <c r="A1" t="s">
        <v>1</v>
      </c>
      <c r="B1" s="64"/>
    </row>
    <row r="2" spans="1:6" x14ac:dyDescent="0.25">
      <c r="A2" s="20"/>
    </row>
    <row r="3" spans="1:6" x14ac:dyDescent="0.25">
      <c r="A3" s="20"/>
    </row>
    <row r="4" spans="1:6" ht="30" x14ac:dyDescent="0.25">
      <c r="A4" s="79" t="s">
        <v>34</v>
      </c>
      <c r="B4" s="66" t="s">
        <v>54</v>
      </c>
      <c r="C4" s="46"/>
    </row>
    <row r="5" spans="1:6" x14ac:dyDescent="0.25">
      <c r="A5" s="6" t="s">
        <v>35</v>
      </c>
      <c r="B5" s="68">
        <v>-5</v>
      </c>
      <c r="C5" s="38"/>
      <c r="F5" s="12"/>
    </row>
    <row r="6" spans="1:6" x14ac:dyDescent="0.25">
      <c r="A6" s="6" t="s">
        <v>36</v>
      </c>
      <c r="B6" s="68">
        <v>-6.2</v>
      </c>
      <c r="C6" s="38"/>
    </row>
    <row r="7" spans="1:6" x14ac:dyDescent="0.25">
      <c r="A7" s="6" t="s">
        <v>37</v>
      </c>
      <c r="B7" s="68">
        <v>8.3000000000000007</v>
      </c>
      <c r="C7" s="38"/>
    </row>
    <row r="8" spans="1:6" x14ac:dyDescent="0.25">
      <c r="A8" s="6" t="s">
        <v>38</v>
      </c>
      <c r="B8" s="68">
        <v>0.6</v>
      </c>
      <c r="C8" s="38"/>
    </row>
    <row r="9" spans="1:6" x14ac:dyDescent="0.25">
      <c r="A9" s="6" t="s">
        <v>39</v>
      </c>
      <c r="B9" s="68">
        <v>5.8</v>
      </c>
      <c r="C9" s="38"/>
    </row>
    <row r="10" spans="1:6" x14ac:dyDescent="0.25">
      <c r="A10" s="6" t="s">
        <v>40</v>
      </c>
      <c r="B10" s="68">
        <v>9.8000000000000007</v>
      </c>
      <c r="C10" s="38"/>
    </row>
    <row r="11" spans="1:6" x14ac:dyDescent="0.25">
      <c r="A11" s="6" t="s">
        <v>41</v>
      </c>
      <c r="B11" s="68">
        <v>12.1</v>
      </c>
      <c r="C11" s="38"/>
    </row>
    <row r="12" spans="1:6" x14ac:dyDescent="0.25">
      <c r="A12" s="6" t="s">
        <v>42</v>
      </c>
      <c r="B12" s="68">
        <v>10.4</v>
      </c>
      <c r="C12" s="38"/>
    </row>
    <row r="13" spans="1:6" x14ac:dyDescent="0.25">
      <c r="A13" s="6" t="s">
        <v>43</v>
      </c>
      <c r="B13" s="68">
        <v>5.5</v>
      </c>
      <c r="C13" s="38"/>
    </row>
    <row r="14" spans="1:6" x14ac:dyDescent="0.25">
      <c r="A14" s="6" t="s">
        <v>44</v>
      </c>
      <c r="B14" s="68">
        <v>24</v>
      </c>
      <c r="C14" s="38"/>
    </row>
    <row r="15" spans="1:6" x14ac:dyDescent="0.25">
      <c r="A15" s="6" t="s">
        <v>45</v>
      </c>
      <c r="B15" s="68">
        <v>30.7</v>
      </c>
    </row>
    <row r="16" spans="1:6" x14ac:dyDescent="0.25">
      <c r="A16" s="67" t="s">
        <v>46</v>
      </c>
      <c r="B16" s="68">
        <v>26.5</v>
      </c>
    </row>
    <row r="17" spans="1:13" x14ac:dyDescent="0.25">
      <c r="A17" s="6" t="s">
        <v>47</v>
      </c>
      <c r="B17" s="68">
        <v>27.4</v>
      </c>
    </row>
    <row r="18" spans="1:13" x14ac:dyDescent="0.25">
      <c r="A18" s="67" t="s">
        <v>48</v>
      </c>
      <c r="B18" s="68">
        <v>30.2</v>
      </c>
    </row>
    <row r="19" spans="1:13" x14ac:dyDescent="0.25">
      <c r="A19" s="67" t="s">
        <v>49</v>
      </c>
      <c r="B19" s="68">
        <v>28.1</v>
      </c>
    </row>
    <row r="20" spans="1:13" x14ac:dyDescent="0.25">
      <c r="A20" s="67" t="s">
        <v>50</v>
      </c>
      <c r="B20" s="68">
        <v>13.7</v>
      </c>
    </row>
    <row r="21" spans="1:13" x14ac:dyDescent="0.25">
      <c r="A21" s="67" t="s">
        <v>51</v>
      </c>
      <c r="B21" s="68">
        <v>1.7</v>
      </c>
      <c r="M21" s="12"/>
    </row>
    <row r="22" spans="1:13" x14ac:dyDescent="0.25">
      <c r="A22" s="67" t="s">
        <v>52</v>
      </c>
      <c r="B22" s="68">
        <v>-2.7</v>
      </c>
      <c r="M22" s="12"/>
    </row>
    <row r="23" spans="1:13" x14ac:dyDescent="0.25">
      <c r="A23" s="67" t="s">
        <v>53</v>
      </c>
      <c r="B23" s="68">
        <v>-1.8</v>
      </c>
      <c r="M23" s="12"/>
    </row>
    <row r="24" spans="1:13" x14ac:dyDescent="0.25">
      <c r="M24" s="12"/>
    </row>
    <row r="37" spans="1:2" x14ac:dyDescent="0.25">
      <c r="A37" s="43"/>
      <c r="B37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8"/>
  <sheetViews>
    <sheetView workbookViewId="0"/>
  </sheetViews>
  <sheetFormatPr defaultColWidth="9.140625" defaultRowHeight="15" x14ac:dyDescent="0.25"/>
  <cols>
    <col min="1" max="1" width="22.140625" customWidth="1"/>
    <col min="2" max="2" width="20.140625" bestFit="1" customWidth="1"/>
    <col min="3" max="3" width="10" customWidth="1"/>
    <col min="4" max="4" width="10.140625" customWidth="1"/>
    <col min="6" max="7" width="11.42578125" customWidth="1"/>
  </cols>
  <sheetData>
    <row r="1" spans="1:7" x14ac:dyDescent="0.25">
      <c r="A1" t="s">
        <v>33</v>
      </c>
    </row>
    <row r="3" spans="1:7" x14ac:dyDescent="0.25">
      <c r="C3" s="12"/>
      <c r="E3" s="12"/>
    </row>
    <row r="4" spans="1:7" x14ac:dyDescent="0.25">
      <c r="A4" s="69" t="s">
        <v>55</v>
      </c>
      <c r="B4" s="69" t="s">
        <v>56</v>
      </c>
      <c r="C4" s="12"/>
      <c r="E4" s="3"/>
      <c r="F4" s="50"/>
      <c r="G4" s="18"/>
    </row>
    <row r="5" spans="1:7" x14ac:dyDescent="0.25">
      <c r="A5" s="70">
        <v>1</v>
      </c>
      <c r="B5" s="70">
        <v>59</v>
      </c>
      <c r="C5" s="12"/>
      <c r="E5" s="49"/>
    </row>
    <row r="6" spans="1:7" x14ac:dyDescent="0.25">
      <c r="A6" s="70">
        <v>2</v>
      </c>
      <c r="B6" s="70">
        <v>138</v>
      </c>
      <c r="C6" s="12"/>
      <c r="E6" s="49"/>
    </row>
    <row r="7" spans="1:7" x14ac:dyDescent="0.25">
      <c r="A7" s="70">
        <v>3</v>
      </c>
      <c r="B7" s="70">
        <v>85</v>
      </c>
      <c r="C7" s="12"/>
      <c r="E7" s="49"/>
    </row>
    <row r="8" spans="1:7" x14ac:dyDescent="0.25">
      <c r="A8" s="70">
        <v>4</v>
      </c>
      <c r="B8" s="70">
        <v>64</v>
      </c>
      <c r="C8" s="12"/>
      <c r="E8" s="49"/>
    </row>
    <row r="9" spans="1:7" x14ac:dyDescent="0.25">
      <c r="A9" s="70">
        <v>5</v>
      </c>
      <c r="B9" s="70">
        <v>134</v>
      </c>
      <c r="C9" s="12"/>
      <c r="E9" s="49"/>
    </row>
    <row r="10" spans="1:7" x14ac:dyDescent="0.25">
      <c r="A10" s="70">
        <v>6</v>
      </c>
      <c r="B10" s="70">
        <v>27</v>
      </c>
      <c r="C10" s="12"/>
      <c r="E10" s="49"/>
    </row>
    <row r="11" spans="1:7" x14ac:dyDescent="0.25">
      <c r="A11" s="70">
        <v>7</v>
      </c>
      <c r="B11" s="70">
        <v>122</v>
      </c>
      <c r="C11" s="12"/>
      <c r="E11" s="49"/>
    </row>
    <row r="12" spans="1:7" x14ac:dyDescent="0.25">
      <c r="A12" s="70">
        <v>8</v>
      </c>
      <c r="B12" s="70">
        <v>80</v>
      </c>
      <c r="C12" s="12"/>
      <c r="E12" s="49"/>
    </row>
    <row r="13" spans="1:7" x14ac:dyDescent="0.25">
      <c r="A13" s="70">
        <v>9</v>
      </c>
      <c r="B13" s="70">
        <v>83</v>
      </c>
      <c r="C13" s="12"/>
      <c r="E13" s="49"/>
    </row>
    <row r="14" spans="1:7" x14ac:dyDescent="0.25">
      <c r="A14" s="70">
        <v>10</v>
      </c>
      <c r="B14" s="70">
        <v>125</v>
      </c>
      <c r="C14" s="12"/>
      <c r="E14" s="49"/>
    </row>
    <row r="15" spans="1:7" x14ac:dyDescent="0.25">
      <c r="A15" s="70">
        <v>11</v>
      </c>
      <c r="B15" s="70">
        <v>47</v>
      </c>
      <c r="C15" s="12"/>
    </row>
    <row r="16" spans="1:7" x14ac:dyDescent="0.25">
      <c r="A16" s="70">
        <v>12</v>
      </c>
      <c r="B16" s="70">
        <v>102</v>
      </c>
      <c r="C16" s="12"/>
    </row>
    <row r="17" spans="1:4" x14ac:dyDescent="0.25">
      <c r="A17" s="70">
        <v>13</v>
      </c>
      <c r="B17" s="70">
        <v>144</v>
      </c>
      <c r="C17" s="12"/>
    </row>
    <row r="18" spans="1:4" x14ac:dyDescent="0.25">
      <c r="A18" s="70">
        <v>14</v>
      </c>
      <c r="B18" s="70">
        <v>6</v>
      </c>
      <c r="C18" s="12"/>
      <c r="D18" s="48"/>
    </row>
    <row r="19" spans="1:4" x14ac:dyDescent="0.25">
      <c r="A19" s="70">
        <v>15</v>
      </c>
      <c r="B19" s="70">
        <v>121</v>
      </c>
      <c r="D19" s="47"/>
    </row>
    <row r="20" spans="1:4" x14ac:dyDescent="0.25">
      <c r="A20" s="70">
        <v>16</v>
      </c>
      <c r="B20" s="70">
        <v>78</v>
      </c>
      <c r="D20" s="47"/>
    </row>
    <row r="21" spans="1:4" x14ac:dyDescent="0.25">
      <c r="A21" s="70">
        <v>17</v>
      </c>
      <c r="B21" s="70">
        <v>74</v>
      </c>
      <c r="D21" s="47"/>
    </row>
    <row r="22" spans="1:4" x14ac:dyDescent="0.25">
      <c r="A22" s="70">
        <v>18</v>
      </c>
      <c r="B22" s="70">
        <v>125</v>
      </c>
      <c r="D22" s="47"/>
    </row>
    <row r="23" spans="1:4" x14ac:dyDescent="0.25">
      <c r="A23" s="70">
        <v>19</v>
      </c>
      <c r="B23" s="70">
        <v>13</v>
      </c>
      <c r="D23" s="47"/>
    </row>
    <row r="24" spans="1:4" x14ac:dyDescent="0.25">
      <c r="A24" s="70">
        <v>20</v>
      </c>
      <c r="B24" s="70">
        <v>5</v>
      </c>
      <c r="D24" s="47"/>
    </row>
    <row r="25" spans="1:4" x14ac:dyDescent="0.25">
      <c r="A25" s="70">
        <v>21</v>
      </c>
      <c r="B25" s="70">
        <v>37</v>
      </c>
      <c r="D25" s="47"/>
    </row>
    <row r="26" spans="1:4" x14ac:dyDescent="0.25">
      <c r="A26" s="70">
        <v>22</v>
      </c>
      <c r="B26" s="70">
        <v>14</v>
      </c>
      <c r="D26" s="47"/>
    </row>
    <row r="27" spans="1:4" x14ac:dyDescent="0.25">
      <c r="A27" s="70">
        <v>23</v>
      </c>
      <c r="B27" s="70">
        <v>79</v>
      </c>
      <c r="D27" s="47"/>
    </row>
    <row r="28" spans="1:4" x14ac:dyDescent="0.25">
      <c r="A28" s="70">
        <v>24</v>
      </c>
      <c r="B28" s="70">
        <v>40</v>
      </c>
      <c r="D28" s="47"/>
    </row>
    <row r="29" spans="1:4" x14ac:dyDescent="0.25">
      <c r="B29" s="47"/>
    </row>
    <row r="30" spans="1:4" x14ac:dyDescent="0.25">
      <c r="B30" s="47"/>
    </row>
    <row r="31" spans="1:4" x14ac:dyDescent="0.25">
      <c r="B31" s="47"/>
    </row>
    <row r="32" spans="1:4" x14ac:dyDescent="0.25">
      <c r="B32" s="47"/>
    </row>
    <row r="33" spans="2:2" x14ac:dyDescent="0.25">
      <c r="B33" s="47"/>
    </row>
    <row r="34" spans="2:2" x14ac:dyDescent="0.25">
      <c r="B34" s="47"/>
    </row>
    <row r="35" spans="2:2" x14ac:dyDescent="0.25">
      <c r="B35" s="47"/>
    </row>
    <row r="36" spans="2:2" x14ac:dyDescent="0.25">
      <c r="B36" s="47"/>
    </row>
    <row r="37" spans="2:2" x14ac:dyDescent="0.25">
      <c r="B37" s="47"/>
    </row>
    <row r="38" spans="2:2" x14ac:dyDescent="0.25">
      <c r="B38" s="47"/>
    </row>
    <row r="39" spans="2:2" x14ac:dyDescent="0.25">
      <c r="B39" s="47"/>
    </row>
    <row r="40" spans="2:2" x14ac:dyDescent="0.25">
      <c r="B40" s="47"/>
    </row>
    <row r="41" spans="2:2" x14ac:dyDescent="0.25">
      <c r="B41" s="47"/>
    </row>
    <row r="42" spans="2:2" x14ac:dyDescent="0.25">
      <c r="B42" s="47"/>
    </row>
    <row r="43" spans="2:2" x14ac:dyDescent="0.25">
      <c r="B43" s="47"/>
    </row>
    <row r="44" spans="2:2" x14ac:dyDescent="0.25">
      <c r="B44" s="47"/>
    </row>
    <row r="45" spans="2:2" x14ac:dyDescent="0.25">
      <c r="B45" s="47"/>
    </row>
    <row r="46" spans="2:2" x14ac:dyDescent="0.25">
      <c r="B46" s="47"/>
    </row>
    <row r="47" spans="2:2" x14ac:dyDescent="0.25">
      <c r="B47" s="47"/>
    </row>
    <row r="48" spans="2:2" x14ac:dyDescent="0.25">
      <c r="B48" s="47"/>
    </row>
    <row r="49" spans="2:2" x14ac:dyDescent="0.25">
      <c r="B49" s="47"/>
    </row>
    <row r="50" spans="2:2" x14ac:dyDescent="0.25">
      <c r="B50" s="47"/>
    </row>
    <row r="51" spans="2:2" x14ac:dyDescent="0.25">
      <c r="B51" s="47"/>
    </row>
    <row r="52" spans="2:2" x14ac:dyDescent="0.25">
      <c r="B52" s="47"/>
    </row>
    <row r="53" spans="2:2" x14ac:dyDescent="0.25">
      <c r="B53" s="47"/>
    </row>
    <row r="54" spans="2:2" x14ac:dyDescent="0.25">
      <c r="B54" s="47"/>
    </row>
    <row r="55" spans="2:2" x14ac:dyDescent="0.25">
      <c r="B55" s="47"/>
    </row>
    <row r="56" spans="2:2" x14ac:dyDescent="0.25">
      <c r="B56" s="47"/>
    </row>
    <row r="57" spans="2:2" x14ac:dyDescent="0.25">
      <c r="B57" s="47"/>
    </row>
    <row r="58" spans="2:2" x14ac:dyDescent="0.25">
      <c r="B58" s="47"/>
    </row>
    <row r="59" spans="2:2" x14ac:dyDescent="0.25">
      <c r="B59" s="47"/>
    </row>
    <row r="60" spans="2:2" x14ac:dyDescent="0.25">
      <c r="B60" s="47"/>
    </row>
    <row r="61" spans="2:2" x14ac:dyDescent="0.25">
      <c r="B61" s="47"/>
    </row>
    <row r="62" spans="2:2" x14ac:dyDescent="0.25">
      <c r="B62" s="47"/>
    </row>
    <row r="63" spans="2:2" x14ac:dyDescent="0.25">
      <c r="B63" s="47"/>
    </row>
    <row r="64" spans="2:2" x14ac:dyDescent="0.25">
      <c r="B64" s="47"/>
    </row>
    <row r="65" spans="2:2" x14ac:dyDescent="0.25">
      <c r="B65" s="47"/>
    </row>
    <row r="66" spans="2:2" x14ac:dyDescent="0.25">
      <c r="B66" s="47"/>
    </row>
    <row r="67" spans="2:2" x14ac:dyDescent="0.25">
      <c r="B67" s="47"/>
    </row>
    <row r="68" spans="2:2" x14ac:dyDescent="0.25">
      <c r="B68" s="47"/>
    </row>
    <row r="69" spans="2:2" x14ac:dyDescent="0.25">
      <c r="B69" s="47"/>
    </row>
    <row r="70" spans="2:2" x14ac:dyDescent="0.25">
      <c r="B70" s="47"/>
    </row>
    <row r="71" spans="2:2" x14ac:dyDescent="0.25">
      <c r="B71" s="47"/>
    </row>
    <row r="72" spans="2:2" x14ac:dyDescent="0.25">
      <c r="B72" s="47"/>
    </row>
    <row r="73" spans="2:2" x14ac:dyDescent="0.25">
      <c r="B73" s="47"/>
    </row>
    <row r="74" spans="2:2" x14ac:dyDescent="0.25">
      <c r="B74" s="47"/>
    </row>
    <row r="75" spans="2:2" x14ac:dyDescent="0.25">
      <c r="B75" s="47"/>
    </row>
    <row r="76" spans="2:2" x14ac:dyDescent="0.25">
      <c r="B76" s="47"/>
    </row>
    <row r="77" spans="2:2" x14ac:dyDescent="0.25">
      <c r="B77" s="47"/>
    </row>
    <row r="78" spans="2:2" x14ac:dyDescent="0.25">
      <c r="B78" s="47"/>
    </row>
    <row r="79" spans="2:2" x14ac:dyDescent="0.25">
      <c r="B79" s="47"/>
    </row>
    <row r="80" spans="2:2" x14ac:dyDescent="0.25">
      <c r="B80" s="47"/>
    </row>
    <row r="81" spans="2:2" x14ac:dyDescent="0.25">
      <c r="B81" s="47"/>
    </row>
    <row r="82" spans="2:2" x14ac:dyDescent="0.25">
      <c r="B82" s="47"/>
    </row>
    <row r="83" spans="2:2" x14ac:dyDescent="0.25">
      <c r="B83" s="47"/>
    </row>
    <row r="84" spans="2:2" x14ac:dyDescent="0.25">
      <c r="B84" s="47"/>
    </row>
    <row r="85" spans="2:2" x14ac:dyDescent="0.25">
      <c r="B85" s="47"/>
    </row>
    <row r="86" spans="2:2" x14ac:dyDescent="0.25">
      <c r="B86" s="47"/>
    </row>
    <row r="87" spans="2:2" x14ac:dyDescent="0.25">
      <c r="B87" s="47"/>
    </row>
    <row r="88" spans="2:2" x14ac:dyDescent="0.25">
      <c r="B88" s="47"/>
    </row>
    <row r="89" spans="2:2" x14ac:dyDescent="0.25">
      <c r="B89" s="47"/>
    </row>
    <row r="90" spans="2:2" x14ac:dyDescent="0.25">
      <c r="B90" s="47"/>
    </row>
    <row r="91" spans="2:2" x14ac:dyDescent="0.25">
      <c r="B91" s="47"/>
    </row>
    <row r="92" spans="2:2" x14ac:dyDescent="0.25">
      <c r="B92" s="47"/>
    </row>
    <row r="93" spans="2:2" x14ac:dyDescent="0.25">
      <c r="B93" s="47"/>
    </row>
    <row r="94" spans="2:2" x14ac:dyDescent="0.25">
      <c r="B94" s="47"/>
    </row>
    <row r="95" spans="2:2" x14ac:dyDescent="0.25">
      <c r="B95" s="47"/>
    </row>
    <row r="96" spans="2:2" x14ac:dyDescent="0.25">
      <c r="B96" s="47"/>
    </row>
    <row r="97" spans="2:4" x14ac:dyDescent="0.25">
      <c r="B97" s="47"/>
    </row>
    <row r="98" spans="2:4" x14ac:dyDescent="0.25">
      <c r="B98" s="47"/>
    </row>
    <row r="99" spans="2:4" x14ac:dyDescent="0.25">
      <c r="B99" s="47"/>
    </row>
    <row r="100" spans="2:4" x14ac:dyDescent="0.25">
      <c r="B100" s="47"/>
    </row>
    <row r="101" spans="2:4" x14ac:dyDescent="0.25">
      <c r="B101" s="47"/>
    </row>
    <row r="102" spans="2:4" x14ac:dyDescent="0.25">
      <c r="B102" s="47"/>
    </row>
    <row r="103" spans="2:4" x14ac:dyDescent="0.25">
      <c r="B103" s="47"/>
    </row>
    <row r="104" spans="2:4" x14ac:dyDescent="0.25">
      <c r="B104" s="47"/>
    </row>
    <row r="105" spans="2:4" x14ac:dyDescent="0.25">
      <c r="D105" s="47"/>
    </row>
    <row r="106" spans="2:4" x14ac:dyDescent="0.25">
      <c r="D106" s="47"/>
    </row>
    <row r="107" spans="2:4" x14ac:dyDescent="0.25">
      <c r="D107" s="47"/>
    </row>
    <row r="108" spans="2:4" x14ac:dyDescent="0.25">
      <c r="D108" s="47"/>
    </row>
    <row r="109" spans="2:4" x14ac:dyDescent="0.25">
      <c r="D109" s="47"/>
    </row>
    <row r="110" spans="2:4" x14ac:dyDescent="0.25">
      <c r="D110" s="47"/>
    </row>
    <row r="111" spans="2:4" x14ac:dyDescent="0.25">
      <c r="D111" s="47"/>
    </row>
    <row r="112" spans="2:4" x14ac:dyDescent="0.25">
      <c r="D112" s="47"/>
    </row>
    <row r="113" spans="4:4" x14ac:dyDescent="0.25">
      <c r="D113" s="47"/>
    </row>
    <row r="114" spans="4:4" x14ac:dyDescent="0.25">
      <c r="D114" s="47"/>
    </row>
    <row r="115" spans="4:4" x14ac:dyDescent="0.25">
      <c r="D115" s="47"/>
    </row>
    <row r="116" spans="4:4" x14ac:dyDescent="0.25">
      <c r="D116" s="47"/>
    </row>
    <row r="117" spans="4:4" x14ac:dyDescent="0.25">
      <c r="D117" s="47"/>
    </row>
    <row r="118" spans="4:4" x14ac:dyDescent="0.25">
      <c r="D118" s="47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"/>
  <sheetViews>
    <sheetView zoomScaleNormal="100" workbookViewId="0"/>
  </sheetViews>
  <sheetFormatPr defaultRowHeight="15" x14ac:dyDescent="0.25"/>
  <cols>
    <col min="1" max="1" width="23.5703125" customWidth="1"/>
    <col min="2" max="2" width="13" customWidth="1"/>
    <col min="3" max="3" width="12.42578125" customWidth="1"/>
    <col min="4" max="4" width="14.42578125" customWidth="1"/>
    <col min="5" max="5" width="36" customWidth="1"/>
    <col min="6" max="6" width="17.85546875" customWidth="1"/>
    <col min="7" max="8" width="13.85546875" customWidth="1"/>
    <col min="9" max="9" width="14.85546875" customWidth="1"/>
    <col min="10" max="10" width="11.140625" customWidth="1"/>
    <col min="11" max="11" width="13.85546875" customWidth="1"/>
    <col min="12" max="12" width="11.140625" customWidth="1"/>
    <col min="13" max="25" width="7.5703125" customWidth="1"/>
    <col min="26" max="26" width="11.140625" bestFit="1" customWidth="1"/>
  </cols>
  <sheetData>
    <row r="1" spans="1:8" x14ac:dyDescent="0.25">
      <c r="A1" t="s">
        <v>2</v>
      </c>
    </row>
    <row r="4" spans="1:8" ht="45.75" thickBot="1" x14ac:dyDescent="0.3">
      <c r="A4" s="5" t="s">
        <v>57</v>
      </c>
      <c r="B4" s="10" t="s">
        <v>58</v>
      </c>
      <c r="C4" s="10" t="s">
        <v>95</v>
      </c>
      <c r="E4" s="20"/>
      <c r="F4" s="44"/>
    </row>
    <row r="5" spans="1:8" x14ac:dyDescent="0.25">
      <c r="A5" s="9">
        <v>1</v>
      </c>
      <c r="B5" s="8">
        <v>25</v>
      </c>
      <c r="C5" s="8">
        <v>150</v>
      </c>
      <c r="D5" s="43"/>
      <c r="E5" s="43"/>
      <c r="F5" s="43"/>
      <c r="G5" s="43"/>
      <c r="H5" s="43"/>
    </row>
    <row r="6" spans="1:8" x14ac:dyDescent="0.25">
      <c r="A6" s="6">
        <v>2</v>
      </c>
      <c r="B6" s="7">
        <v>30</v>
      </c>
      <c r="C6" s="7">
        <v>200</v>
      </c>
      <c r="D6" s="12"/>
      <c r="E6" s="12"/>
      <c r="F6" s="12"/>
      <c r="G6" s="12"/>
      <c r="H6" s="12"/>
    </row>
    <row r="7" spans="1:8" x14ac:dyDescent="0.25">
      <c r="A7" s="6">
        <v>3</v>
      </c>
      <c r="B7" s="7">
        <v>45</v>
      </c>
      <c r="C7" s="7">
        <v>300</v>
      </c>
      <c r="D7" s="12"/>
      <c r="E7" s="12"/>
      <c r="F7" s="12"/>
      <c r="G7" s="12"/>
      <c r="H7" s="12"/>
    </row>
    <row r="8" spans="1:8" x14ac:dyDescent="0.25">
      <c r="A8" s="6">
        <v>4</v>
      </c>
      <c r="B8" s="7">
        <v>40</v>
      </c>
      <c r="C8" s="7">
        <v>250</v>
      </c>
      <c r="D8" s="12"/>
      <c r="E8" s="12"/>
      <c r="F8" s="12"/>
      <c r="G8" s="12"/>
      <c r="H8" s="12"/>
    </row>
    <row r="9" spans="1:8" x14ac:dyDescent="0.25">
      <c r="A9" s="9">
        <v>5</v>
      </c>
      <c r="B9" s="7">
        <v>35</v>
      </c>
      <c r="C9" s="7">
        <v>225</v>
      </c>
      <c r="D9" s="12"/>
      <c r="E9" s="12"/>
      <c r="F9" s="12"/>
      <c r="G9" s="12"/>
      <c r="H9" s="12"/>
    </row>
    <row r="10" spans="1:8" x14ac:dyDescent="0.25">
      <c r="A10" s="6">
        <v>6</v>
      </c>
      <c r="B10" s="7">
        <v>20</v>
      </c>
      <c r="C10" s="7">
        <v>100</v>
      </c>
      <c r="D10" s="12"/>
      <c r="E10" s="12"/>
      <c r="F10" s="12"/>
      <c r="G10" s="12"/>
      <c r="H10" s="12"/>
    </row>
    <row r="11" spans="1:8" x14ac:dyDescent="0.25">
      <c r="A11" s="6">
        <v>7</v>
      </c>
      <c r="B11" s="7">
        <v>50</v>
      </c>
      <c r="C11" s="7">
        <v>350</v>
      </c>
      <c r="D11" s="12"/>
      <c r="E11" s="12"/>
      <c r="F11" s="12"/>
      <c r="G11" s="12"/>
      <c r="H11" s="12"/>
    </row>
    <row r="12" spans="1:8" x14ac:dyDescent="0.25">
      <c r="A12" s="6">
        <v>8</v>
      </c>
      <c r="B12" s="7">
        <v>45</v>
      </c>
      <c r="C12" s="7">
        <v>325</v>
      </c>
      <c r="D12" s="12"/>
      <c r="E12" s="12"/>
      <c r="F12" s="12"/>
      <c r="G12" s="12"/>
      <c r="H12" s="12"/>
    </row>
    <row r="13" spans="1:8" x14ac:dyDescent="0.25">
      <c r="A13" s="9">
        <v>9</v>
      </c>
      <c r="B13" s="7">
        <v>30</v>
      </c>
      <c r="C13" s="7">
        <v>175</v>
      </c>
      <c r="D13" s="12"/>
      <c r="E13" s="12"/>
      <c r="F13" s="12"/>
      <c r="G13" s="12"/>
      <c r="H13" s="12"/>
    </row>
    <row r="14" spans="1:8" x14ac:dyDescent="0.25">
      <c r="A14" s="6">
        <v>10</v>
      </c>
      <c r="B14" s="7">
        <v>25</v>
      </c>
      <c r="C14" s="7">
        <v>150</v>
      </c>
      <c r="D14" s="12"/>
      <c r="E14" s="12"/>
      <c r="F14" s="12"/>
      <c r="G14" s="12"/>
      <c r="H14" s="12"/>
    </row>
    <row r="15" spans="1:8" x14ac:dyDescent="0.25">
      <c r="A15" s="6">
        <v>11</v>
      </c>
      <c r="B15" s="7">
        <v>55</v>
      </c>
      <c r="C15" s="7">
        <v>375</v>
      </c>
    </row>
    <row r="16" spans="1:8" x14ac:dyDescent="0.25">
      <c r="A16" s="6">
        <v>12</v>
      </c>
      <c r="B16" s="7">
        <v>30</v>
      </c>
      <c r="C16" s="7">
        <v>185</v>
      </c>
      <c r="D16" s="42"/>
      <c r="E16" s="42"/>
      <c r="G16" s="41"/>
      <c r="H16" s="39"/>
    </row>
    <row r="17" spans="1:8" x14ac:dyDescent="0.25">
      <c r="A17" s="9">
        <v>13</v>
      </c>
      <c r="B17" s="7">
        <v>40</v>
      </c>
      <c r="C17" s="7">
        <v>225</v>
      </c>
      <c r="D17" s="42"/>
      <c r="E17" s="42"/>
      <c r="G17" s="41"/>
      <c r="H17" s="39"/>
    </row>
    <row r="18" spans="1:8" x14ac:dyDescent="0.25">
      <c r="A18" s="6">
        <v>14</v>
      </c>
      <c r="B18" s="7">
        <v>45</v>
      </c>
      <c r="C18" s="7">
        <v>275</v>
      </c>
      <c r="D18" s="42"/>
      <c r="E18" s="42"/>
      <c r="G18" s="40"/>
      <c r="H18" s="39"/>
    </row>
    <row r="19" spans="1:8" x14ac:dyDescent="0.25">
      <c r="A19" s="6">
        <v>15</v>
      </c>
      <c r="B19" s="7">
        <v>35</v>
      </c>
      <c r="C19" s="7">
        <v>200</v>
      </c>
      <c r="G19" s="40"/>
      <c r="H19" s="39"/>
    </row>
    <row r="20" spans="1:8" x14ac:dyDescent="0.25">
      <c r="A20" s="6">
        <v>16</v>
      </c>
      <c r="B20" s="7">
        <v>50</v>
      </c>
      <c r="C20" s="7">
        <v>325</v>
      </c>
    </row>
    <row r="21" spans="1:8" x14ac:dyDescent="0.25">
      <c r="A21" s="9">
        <v>17</v>
      </c>
      <c r="B21" s="7">
        <v>55</v>
      </c>
      <c r="C21" s="7">
        <v>350</v>
      </c>
    </row>
    <row r="22" spans="1:8" x14ac:dyDescent="0.25">
      <c r="A22" s="6">
        <v>18</v>
      </c>
      <c r="B22" s="7">
        <v>60</v>
      </c>
      <c r="C22" s="7">
        <v>375</v>
      </c>
    </row>
    <row r="23" spans="1:8" x14ac:dyDescent="0.25">
      <c r="A23" s="6">
        <v>19</v>
      </c>
      <c r="B23" s="7">
        <v>35</v>
      </c>
      <c r="C23" s="7">
        <v>200</v>
      </c>
    </row>
    <row r="24" spans="1:8" x14ac:dyDescent="0.25">
      <c r="A24" s="6">
        <v>20</v>
      </c>
      <c r="B24" s="7">
        <v>40</v>
      </c>
      <c r="C24" s="7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9"/>
  <sheetViews>
    <sheetView workbookViewId="0"/>
  </sheetViews>
  <sheetFormatPr defaultColWidth="9.140625" defaultRowHeight="15" x14ac:dyDescent="0.25"/>
  <cols>
    <col min="1" max="1" width="9.140625" style="23"/>
    <col min="2" max="2" width="16" style="23" customWidth="1"/>
    <col min="3" max="3" width="11.140625" style="23" customWidth="1"/>
    <col min="4" max="4" width="11.140625" style="23" bestFit="1" customWidth="1"/>
    <col min="5" max="16384" width="9.140625" style="23"/>
  </cols>
  <sheetData>
    <row r="1" spans="1:16" x14ac:dyDescent="0.25">
      <c r="A1" t="s">
        <v>2</v>
      </c>
      <c r="B1" s="64" t="s">
        <v>32</v>
      </c>
    </row>
    <row r="3" spans="1:16" x14ac:dyDescent="0.25">
      <c r="A3" s="20"/>
      <c r="B3"/>
      <c r="C3" s="35"/>
      <c r="D3" s="26"/>
      <c r="E3" s="26"/>
    </row>
    <row r="4" spans="1:16" ht="30" x14ac:dyDescent="0.25">
      <c r="A4" s="71" t="s">
        <v>3</v>
      </c>
      <c r="B4" s="71" t="s">
        <v>59</v>
      </c>
    </row>
    <row r="5" spans="1:16" x14ac:dyDescent="0.25">
      <c r="A5" s="55">
        <v>2012</v>
      </c>
      <c r="B5" s="55">
        <v>200</v>
      </c>
    </row>
    <row r="6" spans="1:16" x14ac:dyDescent="0.25">
      <c r="A6" s="55">
        <v>2013</v>
      </c>
      <c r="B6" s="55">
        <v>230</v>
      </c>
    </row>
    <row r="7" spans="1:16" x14ac:dyDescent="0.25">
      <c r="A7" s="55">
        <v>2014</v>
      </c>
      <c r="B7" s="55">
        <v>260</v>
      </c>
    </row>
    <row r="8" spans="1:16" x14ac:dyDescent="0.25">
      <c r="A8" s="55">
        <v>2015</v>
      </c>
      <c r="B8" s="55">
        <v>295</v>
      </c>
    </row>
    <row r="9" spans="1:16" x14ac:dyDescent="0.25">
      <c r="A9" s="55">
        <v>2016</v>
      </c>
      <c r="B9" s="55">
        <v>330</v>
      </c>
    </row>
    <row r="10" spans="1:16" x14ac:dyDescent="0.25">
      <c r="A10" s="55">
        <v>2017</v>
      </c>
      <c r="B10" s="55">
        <v>370</v>
      </c>
    </row>
    <row r="11" spans="1:16" x14ac:dyDescent="0.25">
      <c r="A11" s="55">
        <v>2018</v>
      </c>
      <c r="B11" s="55">
        <v>410</v>
      </c>
      <c r="E11"/>
    </row>
    <row r="12" spans="1:16" x14ac:dyDescent="0.25">
      <c r="A12" s="55">
        <v>2019</v>
      </c>
      <c r="B12" s="55">
        <v>450</v>
      </c>
      <c r="C12" s="19"/>
      <c r="D12" s="19"/>
    </row>
    <row r="13" spans="1:16" x14ac:dyDescent="0.25">
      <c r="A13" s="55">
        <v>2020</v>
      </c>
      <c r="B13" s="55">
        <v>495</v>
      </c>
      <c r="C13"/>
      <c r="D13" s="34"/>
      <c r="E13"/>
      <c r="P13" s="19"/>
    </row>
    <row r="15" spans="1:16" x14ac:dyDescent="0.25">
      <c r="A15"/>
      <c r="C15" s="19"/>
      <c r="D15" s="19"/>
    </row>
    <row r="16" spans="1:16" x14ac:dyDescent="0.25">
      <c r="D16" s="33"/>
      <c r="E16"/>
      <c r="P16" s="19"/>
    </row>
    <row r="17" spans="1:2" x14ac:dyDescent="0.25">
      <c r="A17"/>
    </row>
    <row r="18" spans="1:2" x14ac:dyDescent="0.25">
      <c r="A18" s="32"/>
      <c r="B18"/>
    </row>
    <row r="19" spans="1:2" x14ac:dyDescent="0.25">
      <c r="A19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5" x14ac:dyDescent="0.25"/>
  <cols>
    <col min="1" max="1" width="24.5703125" customWidth="1"/>
    <col min="2" max="2" width="15.85546875" customWidth="1"/>
  </cols>
  <sheetData>
    <row r="1" spans="1:12" x14ac:dyDescent="0.25">
      <c r="A1" t="s">
        <v>29</v>
      </c>
    </row>
    <row r="4" spans="1:12" x14ac:dyDescent="0.25">
      <c r="A4" s="20"/>
    </row>
    <row r="5" spans="1:12" ht="15.75" thickBot="1" x14ac:dyDescent="0.3">
      <c r="A5" s="10" t="s">
        <v>60</v>
      </c>
      <c r="B5" s="10" t="s">
        <v>81</v>
      </c>
    </row>
    <row r="6" spans="1:12" x14ac:dyDescent="0.25">
      <c r="A6" s="9" t="s">
        <v>61</v>
      </c>
      <c r="B6" s="4">
        <v>720</v>
      </c>
    </row>
    <row r="7" spans="1:12" x14ac:dyDescent="0.25">
      <c r="A7" s="6" t="s">
        <v>62</v>
      </c>
      <c r="B7" s="2">
        <v>680</v>
      </c>
      <c r="D7" s="37"/>
      <c r="L7" s="12"/>
    </row>
    <row r="8" spans="1:12" x14ac:dyDescent="0.25">
      <c r="A8" s="6" t="s">
        <v>63</v>
      </c>
      <c r="B8" s="2">
        <v>650</v>
      </c>
    </row>
    <row r="9" spans="1:12" x14ac:dyDescent="0.25">
      <c r="A9" s="6" t="s">
        <v>64</v>
      </c>
      <c r="B9" s="2">
        <v>600</v>
      </c>
    </row>
    <row r="10" spans="1:12" x14ac:dyDescent="0.25">
      <c r="A10" s="6" t="s">
        <v>65</v>
      </c>
      <c r="B10" s="2">
        <v>580</v>
      </c>
      <c r="D10" s="37"/>
      <c r="L10" s="12"/>
    </row>
    <row r="11" spans="1:12" x14ac:dyDescent="0.25">
      <c r="A11" s="6" t="s">
        <v>66</v>
      </c>
      <c r="B11" s="2">
        <v>560</v>
      </c>
      <c r="D11" s="37"/>
    </row>
    <row r="12" spans="1:12" x14ac:dyDescent="0.25">
      <c r="A12" s="6" t="s">
        <v>67</v>
      </c>
      <c r="B12" s="2">
        <v>530</v>
      </c>
    </row>
    <row r="13" spans="1:12" x14ac:dyDescent="0.25">
      <c r="A13" s="6" t="s">
        <v>68</v>
      </c>
      <c r="B13" s="2">
        <v>500</v>
      </c>
      <c r="D13" s="37"/>
      <c r="L13" s="12"/>
    </row>
    <row r="14" spans="1:12" x14ac:dyDescent="0.25">
      <c r="A14" s="6" t="s">
        <v>69</v>
      </c>
      <c r="B14" s="2">
        <v>470</v>
      </c>
    </row>
    <row r="15" spans="1:12" x14ac:dyDescent="0.25">
      <c r="A15" s="6" t="s">
        <v>70</v>
      </c>
      <c r="B15" s="2">
        <v>450</v>
      </c>
    </row>
    <row r="16" spans="1:12" x14ac:dyDescent="0.25">
      <c r="A16" s="6" t="s">
        <v>71</v>
      </c>
      <c r="B16" s="2">
        <v>430</v>
      </c>
      <c r="D16" s="37"/>
      <c r="L16" s="12"/>
    </row>
    <row r="17" spans="1:12" x14ac:dyDescent="0.25">
      <c r="A17" s="6" t="s">
        <v>72</v>
      </c>
      <c r="B17" s="2">
        <v>410</v>
      </c>
    </row>
    <row r="18" spans="1:12" x14ac:dyDescent="0.25">
      <c r="A18" s="6" t="s">
        <v>73</v>
      </c>
      <c r="B18" s="2">
        <v>390</v>
      </c>
    </row>
    <row r="19" spans="1:12" x14ac:dyDescent="0.25">
      <c r="A19" s="6" t="s">
        <v>74</v>
      </c>
      <c r="B19" s="2">
        <v>370</v>
      </c>
      <c r="D19" s="37"/>
      <c r="L19" s="12"/>
    </row>
    <row r="20" spans="1:12" x14ac:dyDescent="0.25">
      <c r="A20" s="6" t="s">
        <v>75</v>
      </c>
      <c r="B20" s="2">
        <v>350</v>
      </c>
    </row>
    <row r="21" spans="1:12" x14ac:dyDescent="0.25">
      <c r="A21" s="6" t="s">
        <v>76</v>
      </c>
      <c r="B21" s="2">
        <v>330</v>
      </c>
    </row>
    <row r="22" spans="1:12" x14ac:dyDescent="0.25">
      <c r="A22" s="6" t="s">
        <v>77</v>
      </c>
      <c r="B22" s="2">
        <v>310</v>
      </c>
      <c r="L22" s="12"/>
    </row>
    <row r="23" spans="1:12" x14ac:dyDescent="0.25">
      <c r="A23" s="6" t="s">
        <v>78</v>
      </c>
      <c r="B23" s="2">
        <v>290</v>
      </c>
      <c r="D23" s="36"/>
    </row>
    <row r="24" spans="1:12" x14ac:dyDescent="0.25">
      <c r="A24" s="6" t="s">
        <v>79</v>
      </c>
      <c r="B24" s="2">
        <v>270</v>
      </c>
    </row>
    <row r="25" spans="1:12" x14ac:dyDescent="0.25">
      <c r="A25" s="6" t="s">
        <v>80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0"/>
  <sheetViews>
    <sheetView topLeftCell="A4" workbookViewId="0">
      <selection activeCell="D6" sqref="D6"/>
    </sheetView>
  </sheetViews>
  <sheetFormatPr defaultRowHeight="15" x14ac:dyDescent="0.25"/>
  <cols>
    <col min="1" max="1" width="18.5703125" customWidth="1"/>
    <col min="2" max="2" width="14.140625" customWidth="1"/>
    <col min="3" max="3" width="27.85546875" customWidth="1"/>
    <col min="5" max="5" width="24" bestFit="1" customWidth="1"/>
    <col min="6" max="6" width="16.140625" bestFit="1" customWidth="1"/>
    <col min="7" max="8" width="6.5703125" customWidth="1"/>
    <col min="9" max="10" width="5.5703125" customWidth="1"/>
    <col min="11" max="11" width="6.5703125" customWidth="1"/>
    <col min="12" max="15" width="8.140625" customWidth="1"/>
    <col min="16" max="16" width="11.140625" bestFit="1" customWidth="1"/>
  </cols>
  <sheetData>
    <row r="1" spans="1:13" x14ac:dyDescent="0.25">
      <c r="A1" s="20" t="s">
        <v>30</v>
      </c>
      <c r="B1" s="21"/>
      <c r="C1" s="19"/>
      <c r="D1" s="12"/>
    </row>
    <row r="2" spans="1:13" x14ac:dyDescent="0.25">
      <c r="A2" s="20"/>
      <c r="B2" s="1"/>
      <c r="C2" s="19"/>
    </row>
    <row r="3" spans="1:13" x14ac:dyDescent="0.25">
      <c r="A3" s="5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46.5" customHeight="1" thickBot="1" x14ac:dyDescent="0.3">
      <c r="A4" s="53" t="s">
        <v>83</v>
      </c>
      <c r="B4" s="53" t="s">
        <v>82</v>
      </c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3" ht="16.5" thickBot="1" x14ac:dyDescent="0.3">
      <c r="A5" s="72">
        <v>1.4</v>
      </c>
      <c r="B5" s="56">
        <v>70</v>
      </c>
      <c r="C5" s="11"/>
      <c r="D5" s="92">
        <f>1.4*1.9802</f>
        <v>2.7722799999999999</v>
      </c>
      <c r="E5" s="93"/>
      <c r="F5" s="51"/>
      <c r="G5" s="51"/>
      <c r="H5" s="51"/>
      <c r="I5" s="51"/>
      <c r="J5" s="51"/>
      <c r="K5" s="51"/>
      <c r="L5" s="51"/>
    </row>
    <row r="6" spans="1:13" ht="16.5" thickBot="1" x14ac:dyDescent="0.3">
      <c r="A6" s="73">
        <v>1.5</v>
      </c>
      <c r="B6" s="57">
        <v>73</v>
      </c>
      <c r="C6" s="94"/>
      <c r="D6" s="93"/>
      <c r="E6" s="93"/>
      <c r="F6" s="51"/>
      <c r="G6" s="51"/>
      <c r="H6" s="51"/>
      <c r="I6" s="51"/>
      <c r="J6" s="51"/>
      <c r="K6" s="51"/>
      <c r="L6" s="51"/>
    </row>
    <row r="7" spans="1:13" ht="16.5" thickBot="1" x14ac:dyDescent="0.3">
      <c r="A7" s="73">
        <v>2</v>
      </c>
      <c r="B7" s="57">
        <v>90</v>
      </c>
      <c r="C7" s="11"/>
      <c r="D7" s="92"/>
      <c r="E7" s="93"/>
      <c r="F7" s="51"/>
      <c r="G7" s="51"/>
      <c r="H7" s="51"/>
      <c r="I7" s="51"/>
      <c r="J7" s="51"/>
      <c r="K7" s="51"/>
      <c r="L7" s="51"/>
    </row>
    <row r="8" spans="1:13" ht="16.5" thickBot="1" x14ac:dyDescent="0.3">
      <c r="A8" s="73">
        <v>2.1</v>
      </c>
      <c r="B8" s="57">
        <v>95</v>
      </c>
      <c r="C8" s="11"/>
      <c r="D8" s="93"/>
      <c r="E8" s="93"/>
      <c r="F8" s="51"/>
      <c r="G8" s="51"/>
      <c r="H8" s="51"/>
      <c r="I8" s="51"/>
      <c r="J8" s="51"/>
      <c r="K8" s="51"/>
      <c r="L8" s="51"/>
    </row>
    <row r="9" spans="1:13" ht="16.5" thickBot="1" x14ac:dyDescent="0.3">
      <c r="A9" s="73">
        <v>2.4</v>
      </c>
      <c r="B9" s="57">
        <v>100</v>
      </c>
      <c r="C9" s="11"/>
      <c r="D9" s="92"/>
      <c r="E9" s="93"/>
      <c r="F9" s="51"/>
      <c r="G9" s="51"/>
      <c r="H9" s="51"/>
      <c r="I9" s="51"/>
      <c r="J9" s="51"/>
      <c r="K9" s="51"/>
      <c r="L9" s="51"/>
    </row>
    <row r="10" spans="1:13" ht="16.5" thickBot="1" x14ac:dyDescent="0.3">
      <c r="A10" s="73">
        <v>1.9</v>
      </c>
      <c r="B10" s="57">
        <v>82</v>
      </c>
      <c r="C10" s="94"/>
      <c r="D10" s="93"/>
      <c r="E10" s="93"/>
      <c r="F10" s="51"/>
      <c r="G10" s="51"/>
      <c r="H10" s="51"/>
      <c r="I10" s="51"/>
      <c r="J10" s="51"/>
      <c r="K10" s="51"/>
      <c r="L10" s="51"/>
    </row>
    <row r="11" spans="1:13" ht="16.5" thickBot="1" x14ac:dyDescent="0.3">
      <c r="A11" s="73">
        <v>2.2000000000000002</v>
      </c>
      <c r="B11" s="57">
        <v>92</v>
      </c>
      <c r="C11" s="11"/>
      <c r="D11" s="11"/>
      <c r="E11" s="93"/>
      <c r="F11" s="51"/>
      <c r="G11" s="51"/>
      <c r="H11" s="51"/>
      <c r="I11" s="51"/>
      <c r="J11" s="51"/>
      <c r="K11" s="51"/>
      <c r="L11" s="51"/>
    </row>
    <row r="12" spans="1:13" ht="16.5" thickBot="1" x14ac:dyDescent="0.3">
      <c r="A12" s="72">
        <v>2.6</v>
      </c>
      <c r="B12" s="56">
        <v>105</v>
      </c>
      <c r="C12" s="11"/>
      <c r="D12" s="93"/>
      <c r="E12" s="93"/>
      <c r="F12" s="51"/>
      <c r="G12" s="51"/>
      <c r="H12" s="51"/>
      <c r="I12" s="51"/>
      <c r="J12" s="51"/>
      <c r="K12" s="51"/>
      <c r="L12" s="51"/>
    </row>
    <row r="13" spans="1:13" ht="16.5" thickBot="1" x14ac:dyDescent="0.3">
      <c r="A13" s="73">
        <v>2.2999999999999998</v>
      </c>
      <c r="B13" s="57">
        <v>98</v>
      </c>
      <c r="C13" s="11"/>
      <c r="D13" s="11"/>
      <c r="E13" s="93"/>
      <c r="F13" s="51"/>
      <c r="G13" s="51"/>
      <c r="H13" s="51"/>
      <c r="I13" s="51"/>
      <c r="J13" s="51"/>
      <c r="K13" s="51"/>
      <c r="L13" s="51"/>
    </row>
    <row r="14" spans="1:13" ht="16.5" thickBot="1" x14ac:dyDescent="0.3">
      <c r="A14" s="73">
        <v>2</v>
      </c>
      <c r="B14" s="57">
        <v>86</v>
      </c>
      <c r="C14" s="11"/>
      <c r="D14" s="11"/>
      <c r="E14" s="92"/>
    </row>
    <row r="15" spans="1:13" ht="16.5" thickBot="1" x14ac:dyDescent="0.3">
      <c r="A15" s="73">
        <v>2.1</v>
      </c>
      <c r="B15" s="57">
        <v>90</v>
      </c>
    </row>
    <row r="16" spans="1:13" ht="16.5" thickBot="1" x14ac:dyDescent="0.3">
      <c r="A16" s="73">
        <v>1.8</v>
      </c>
      <c r="B16" s="57">
        <v>80</v>
      </c>
    </row>
    <row r="17" spans="1:5" ht="16.5" thickBot="1" x14ac:dyDescent="0.3">
      <c r="A17" s="73">
        <v>2.5</v>
      </c>
      <c r="B17" s="57">
        <v>104</v>
      </c>
    </row>
    <row r="18" spans="1:5" ht="16.5" thickBot="1" x14ac:dyDescent="0.3">
      <c r="A18" s="73">
        <v>2.7</v>
      </c>
      <c r="B18" s="57">
        <v>110</v>
      </c>
    </row>
    <row r="19" spans="1:5" ht="16.5" thickBot="1" x14ac:dyDescent="0.3">
      <c r="A19" s="72">
        <v>2.8</v>
      </c>
      <c r="B19" s="56">
        <v>115</v>
      </c>
    </row>
    <row r="20" spans="1:5" ht="16.5" thickBot="1" x14ac:dyDescent="0.3">
      <c r="A20" s="73">
        <v>2.2000000000000002</v>
      </c>
      <c r="B20" s="57">
        <v>94</v>
      </c>
    </row>
    <row r="21" spans="1:5" ht="16.5" thickBot="1" x14ac:dyDescent="0.3">
      <c r="A21" s="73">
        <v>2.4</v>
      </c>
      <c r="B21" s="57">
        <v>100</v>
      </c>
    </row>
    <row r="22" spans="1:5" ht="16.5" thickBot="1" x14ac:dyDescent="0.3">
      <c r="A22" s="73">
        <v>2.6</v>
      </c>
      <c r="B22" s="57">
        <v>108</v>
      </c>
    </row>
    <row r="23" spans="1:5" ht="16.5" thickBot="1" x14ac:dyDescent="0.3">
      <c r="A23" s="73">
        <v>2.1</v>
      </c>
      <c r="B23" s="57">
        <v>92</v>
      </c>
    </row>
    <row r="24" spans="1:5" ht="16.5" thickBot="1" x14ac:dyDescent="0.3">
      <c r="A24" s="73">
        <v>2</v>
      </c>
      <c r="B24" s="57">
        <v>88</v>
      </c>
    </row>
    <row r="25" spans="1:5" ht="16.5" thickBot="1" x14ac:dyDescent="0.3">
      <c r="A25" s="73">
        <v>2.2999999999999998</v>
      </c>
      <c r="B25" s="57">
        <v>96</v>
      </c>
      <c r="D25" s="12"/>
    </row>
    <row r="27" spans="1:5" x14ac:dyDescent="0.25">
      <c r="D27" s="12"/>
    </row>
    <row r="28" spans="1:5" x14ac:dyDescent="0.25">
      <c r="A28" t="s">
        <v>8</v>
      </c>
      <c r="B28" t="s">
        <v>97</v>
      </c>
      <c r="D28" s="12"/>
      <c r="E28" s="31"/>
    </row>
    <row r="30" spans="1:5" x14ac:dyDescent="0.25">
      <c r="A30" t="s">
        <v>9</v>
      </c>
      <c r="B30">
        <f>PEARSON(A5:A25,B5:B25)</f>
        <v>0.99006218280301539</v>
      </c>
    </row>
    <row r="32" spans="1:5" x14ac:dyDescent="0.25">
      <c r="A32" t="s">
        <v>10</v>
      </c>
      <c r="B32" t="s">
        <v>98</v>
      </c>
      <c r="E32" s="13"/>
    </row>
    <row r="34" spans="4:5" x14ac:dyDescent="0.25">
      <c r="D34" s="12"/>
      <c r="E34" s="30"/>
    </row>
    <row r="35" spans="4:5" x14ac:dyDescent="0.25">
      <c r="D35" s="12"/>
    </row>
    <row r="39" spans="4:5" x14ac:dyDescent="0.25">
      <c r="D39" s="12"/>
    </row>
    <row r="40" spans="4:5" x14ac:dyDescent="0.25">
      <c r="D40" s="12"/>
      <c r="E40" s="22"/>
    </row>
    <row r="44" spans="4:5" x14ac:dyDescent="0.25">
      <c r="D44" s="12"/>
      <c r="E44" s="29"/>
    </row>
    <row r="50" spans="1:4" x14ac:dyDescent="0.25">
      <c r="A50" t="s">
        <v>11</v>
      </c>
      <c r="B50" t="s">
        <v>100</v>
      </c>
    </row>
    <row r="51" spans="1:4" x14ac:dyDescent="0.25">
      <c r="D51" t="s">
        <v>101</v>
      </c>
    </row>
    <row r="52" spans="1:4" x14ac:dyDescent="0.25">
      <c r="B52" t="s">
        <v>99</v>
      </c>
    </row>
    <row r="54" spans="1:4" x14ac:dyDescent="0.25">
      <c r="B54" t="s">
        <v>102</v>
      </c>
    </row>
    <row r="56" spans="1:4" x14ac:dyDescent="0.25">
      <c r="B56" s="100">
        <f>31.641*0.9802+24.555</f>
        <v>55.569508200000001</v>
      </c>
    </row>
    <row r="58" spans="1:4" x14ac:dyDescent="0.25">
      <c r="A58" t="s">
        <v>103</v>
      </c>
    </row>
    <row r="60" spans="1:4" x14ac:dyDescent="0.25">
      <c r="A60" t="s">
        <v>104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7"/>
  <sheetViews>
    <sheetView workbookViewId="0">
      <selection activeCell="C8" sqref="C8"/>
    </sheetView>
  </sheetViews>
  <sheetFormatPr defaultRowHeight="15" x14ac:dyDescent="0.25"/>
  <cols>
    <col min="1" max="1" width="22.5703125" customWidth="1"/>
  </cols>
  <sheetData>
    <row r="1" spans="1:3" x14ac:dyDescent="0.25">
      <c r="A1" t="s">
        <v>1</v>
      </c>
    </row>
    <row r="3" spans="1:3" x14ac:dyDescent="0.25">
      <c r="A3" t="s">
        <v>8</v>
      </c>
      <c r="B3" t="s">
        <v>128</v>
      </c>
    </row>
    <row r="5" spans="1:3" x14ac:dyDescent="0.25">
      <c r="A5" t="s">
        <v>9</v>
      </c>
    </row>
    <row r="7" spans="1:3" x14ac:dyDescent="0.25">
      <c r="A7" t="s">
        <v>10</v>
      </c>
      <c r="B7" s="107">
        <f>10*0.5%</f>
        <v>0.05</v>
      </c>
      <c r="C7">
        <f>B7*10</f>
        <v>0.5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D9E808-2BD7-4F52-8DCE-75C6093FAD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F37DF6-21FD-49B5-A30F-4424282251A9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3.xml><?xml version="1.0" encoding="utf-8"?>
<ds:datastoreItem xmlns:ds="http://schemas.openxmlformats.org/officeDocument/2006/customXml" ds:itemID="{BF46C19E-3CE7-4AAA-AB78-AFC9202C1C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Karlo Žugec | Student</cp:lastModifiedBy>
  <dcterms:created xsi:type="dcterms:W3CDTF">2018-07-18T04:58:41Z</dcterms:created>
  <dcterms:modified xsi:type="dcterms:W3CDTF">2024-09-04T08:17:33Z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