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GS/"/>
    </mc:Choice>
  </mc:AlternateContent>
  <xr:revisionPtr revIDLastSave="2" documentId="8_{4F20D4AC-FEF5-408B-A5B3-666011E7EFCC}" xr6:coauthVersionLast="47" xr6:coauthVersionMax="47" xr10:uidLastSave="{9297C9C8-00DF-42C6-BDB0-F27646CED3CC}"/>
  <bookViews>
    <workbookView xWindow="-28920" yWindow="-4575" windowWidth="29040" windowHeight="15840" activeTab="10" xr2:uid="{00000000-000D-0000-FFFF-FFFF00000000}"/>
  </bookViews>
  <sheets>
    <sheet name=" instructions" sheetId="32" r:id="rId1"/>
    <sheet name="formulas" sheetId="33" r:id="rId2"/>
    <sheet name="1lo1" sheetId="21" r:id="rId3"/>
    <sheet name="1lo2" sheetId="22" r:id="rId4"/>
    <sheet name="1lo3" sheetId="20" r:id="rId5"/>
    <sheet name="2lo1" sheetId="17" r:id="rId6"/>
    <sheet name="2lo2" sheetId="18" r:id="rId7"/>
    <sheet name="3lo1" sheetId="16" r:id="rId8"/>
    <sheet name="3lo2" sheetId="25" r:id="rId9"/>
    <sheet name="4lo1" sheetId="13" r:id="rId10"/>
    <sheet name="4lo2" sheetId="12" r:id="rId11"/>
    <sheet name="5lo1" sheetId="10" r:id="rId12"/>
    <sheet name="5lo2" sheetId="9" r:id="rId13"/>
    <sheet name="6lo1" sheetId="7" r:id="rId14"/>
    <sheet name="6lo2" sheetId="27" r:id="rId15"/>
    <sheet name="6lo3" sheetId="4" r:id="rId16"/>
  </sheets>
  <definedNames>
    <definedName name="NETO" localSheetId="1">#REF!</definedName>
    <definedName name="NE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2" l="1"/>
  <c r="D11" i="12"/>
  <c r="D18" i="12"/>
  <c r="D9" i="13"/>
  <c r="D8" i="13"/>
  <c r="C13" i="12"/>
  <c r="C14" i="12"/>
  <c r="C15" i="12"/>
  <c r="C16" i="12" s="1"/>
  <c r="C17" i="12" s="1"/>
  <c r="C18" i="12" s="1"/>
  <c r="C12" i="12"/>
  <c r="C9" i="12"/>
  <c r="C8" i="12" s="1"/>
  <c r="C7" i="12" s="1"/>
  <c r="C6" i="12" s="1"/>
  <c r="C10" i="12"/>
  <c r="I47" i="13"/>
  <c r="I45" i="13"/>
  <c r="I43" i="13"/>
  <c r="D14" i="13"/>
  <c r="D15" i="13"/>
  <c r="D13" i="13"/>
  <c r="D10" i="13"/>
  <c r="D11" i="13"/>
  <c r="C10" i="13"/>
  <c r="C11" i="13"/>
  <c r="C12" i="13"/>
  <c r="C13" i="13"/>
  <c r="C14" i="13"/>
  <c r="C15" i="13"/>
  <c r="C9" i="13"/>
  <c r="E8" i="17"/>
  <c r="C7" i="17"/>
  <c r="C8" i="17"/>
  <c r="C9" i="17"/>
  <c r="C10" i="17"/>
  <c r="C11" i="17"/>
  <c r="C12" i="17"/>
  <c r="C13" i="17"/>
  <c r="C6" i="17"/>
  <c r="F28" i="18"/>
  <c r="F32" i="18"/>
  <c r="F24" i="18"/>
  <c r="F20" i="18"/>
  <c r="F16" i="18"/>
  <c r="H8" i="32"/>
  <c r="H7" i="32"/>
  <c r="D16" i="12" l="1"/>
  <c r="D17" i="12"/>
  <c r="D9" i="12"/>
  <c r="D10" i="12"/>
  <c r="D12" i="12"/>
  <c r="D13" i="12"/>
  <c r="D7" i="12"/>
  <c r="D15" i="12"/>
  <c r="D8" i="12"/>
</calcChain>
</file>

<file path=xl/sharedStrings.xml><?xml version="1.0" encoding="utf-8"?>
<sst xmlns="http://schemas.openxmlformats.org/spreadsheetml/2006/main" count="145" uniqueCount="121">
  <si>
    <t>4 points</t>
  </si>
  <si>
    <t>3 points</t>
  </si>
  <si>
    <t>Year</t>
  </si>
  <si>
    <t>6th outcome: hypothesis testing</t>
  </si>
  <si>
    <t>2nd outcome: mean values and measures of dispersion</t>
  </si>
  <si>
    <t>5th outcome: normal curve</t>
  </si>
  <si>
    <t>b)</t>
  </si>
  <si>
    <t>c)</t>
  </si>
  <si>
    <t>d)</t>
  </si>
  <si>
    <t>STATISTICS</t>
  </si>
  <si>
    <t>Undergraduate study of Digital Marketing</t>
  </si>
  <si>
    <t>Set 1</t>
  </si>
  <si>
    <t>Set 2</t>
  </si>
  <si>
    <t>outcome</t>
  </si>
  <si>
    <t>number of points</t>
  </si>
  <si>
    <t>1st outcome: basic statistical terms, grouping of data (histogram, pivot table), graphical display of data</t>
  </si>
  <si>
    <t>3rd outcome: correlation and regression models</t>
  </si>
  <si>
    <t>4th outcome: trend models and indices</t>
  </si>
  <si>
    <t>10 points</t>
  </si>
  <si>
    <t>9 points</t>
  </si>
  <si>
    <t>8 points</t>
  </si>
  <si>
    <t>MINIMUM LEARNING OUTCOME</t>
  </si>
  <si>
    <t>6 points</t>
  </si>
  <si>
    <t>City</t>
  </si>
  <si>
    <t>Helsinki</t>
  </si>
  <si>
    <t>Moscow</t>
  </si>
  <si>
    <t>London</t>
  </si>
  <si>
    <t>Berlin</t>
  </si>
  <si>
    <t>Paris</t>
  </si>
  <si>
    <t>Madrid</t>
  </si>
  <si>
    <t>Rome</t>
  </si>
  <si>
    <t>Athena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</si>
  <si>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</si>
  <si>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</si>
  <si>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</si>
  <si>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</si>
  <si>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</si>
  <si>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</si>
  <si>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</si>
  <si>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</si>
  <si>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</si>
  <si>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</si>
  <si>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</si>
  <si>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Avg. temperature (°C)</t>
  </si>
  <si>
    <t>Number of new subscribers</t>
  </si>
  <si>
    <t>New customers</t>
  </si>
  <si>
    <t>Total income (€000)</t>
  </si>
  <si>
    <t>Devices sold (in thousands)</t>
  </si>
  <si>
    <t>key word</t>
  </si>
  <si>
    <t>Algebra study</t>
  </si>
  <si>
    <t>Algebra informatics</t>
  </si>
  <si>
    <t>Algebra online courses</t>
  </si>
  <si>
    <t>Algebra programming</t>
  </si>
  <si>
    <t>Algebra of network technology</t>
  </si>
  <si>
    <t>Algebra design</t>
  </si>
  <si>
    <t>Algebra MBA</t>
  </si>
  <si>
    <t>Algebra digital marketing</t>
  </si>
  <si>
    <t>Algebra computing</t>
  </si>
  <si>
    <t>Algebra lectures</t>
  </si>
  <si>
    <t>Algebra entries</t>
  </si>
  <si>
    <t>Algebra terms</t>
  </si>
  <si>
    <t>Algebra student rights</t>
  </si>
  <si>
    <t>Tuition Algebra</t>
  </si>
  <si>
    <t>Algebra contact</t>
  </si>
  <si>
    <t>Location Algebra</t>
  </si>
  <si>
    <t>Algebra teachers</t>
  </si>
  <si>
    <t>Algebra of student experience</t>
  </si>
  <si>
    <t>Algebra accreditation</t>
  </si>
  <si>
    <t>Algebra scholarship</t>
  </si>
  <si>
    <t>Number of impressions</t>
  </si>
  <si>
    <t>Number of leads generated</t>
  </si>
  <si>
    <t>The cost of advertising on Google Ads (hundreds of euros)</t>
  </si>
  <si>
    <t>Number of clicks</t>
  </si>
  <si>
    <t>Month</t>
  </si>
  <si>
    <t>Number of conversions</t>
  </si>
  <si>
    <t>Campaign A</t>
  </si>
  <si>
    <t>Campaign B</t>
  </si>
  <si>
    <t>Campaign C</t>
  </si>
  <si>
    <t>Profit of product A (thousands of euros)</t>
  </si>
  <si>
    <t>Profit of product B (thousands of euros)</t>
  </si>
  <si>
    <t>Ad</t>
  </si>
  <si>
    <t>exam - group 1</t>
  </si>
  <si>
    <t>TOTAL</t>
  </si>
  <si>
    <t>No. of company</t>
  </si>
  <si>
    <t>No. of the campaign</t>
  </si>
  <si>
    <t>Ct</t>
  </si>
  <si>
    <t>a)</t>
  </si>
  <si>
    <t>5 points</t>
  </si>
  <si>
    <t xml:space="preserve">Algebra University </t>
  </si>
  <si>
    <t xml:space="preserve"> time (minutes)</t>
  </si>
  <si>
    <t>Amount separating 50 % of the highest or lowest number of impressions about Algebra University"s search ads during April 2023 is 440</t>
  </si>
  <si>
    <t>Value dividing the number of impressions about Algebra University"s search ads during April 2023 in ratio of 1:3 is 565</t>
  </si>
  <si>
    <t>Average deviation from the average number of impressions about Algebra University"s search ads during April 2023 is 137,8</t>
  </si>
  <si>
    <t>e)</t>
  </si>
  <si>
    <t>The value that divides the 20% of keywords with the smallest number of  impressions about Algebra University"s search ads during April 2023 is 326</t>
  </si>
  <si>
    <t>The value that divides the quarter of keywords with the most impressions  about Algebra University"s search ads during April 2023 is 565</t>
  </si>
  <si>
    <t>none</t>
  </si>
  <si>
    <t>%</t>
  </si>
  <si>
    <t>The average sales growth of a company for the sale of electronic devices increased by 12% annualy in the observed period(from 2012 to 2020)</t>
  </si>
  <si>
    <t>Average annual growth:</t>
  </si>
  <si>
    <t>Ch ind</t>
  </si>
  <si>
    <t>Chain indices</t>
  </si>
  <si>
    <t>b)The amount of the number of clicks on ads for the keyword "online course" on the Google Ads platform increased by 13% in 2017 regarding to the previous year</t>
  </si>
  <si>
    <t>Base indices (2019=100)</t>
  </si>
  <si>
    <t>d)The profit of the number of clicks on ads for the keyword "online course" on the Google Ads platform increased by 25% in 2020 regarding to 2019</t>
  </si>
  <si>
    <t>f)A more representative model is EXPONENTIAL beause R^2 is higher</t>
  </si>
  <si>
    <t>x=0 in initial year</t>
  </si>
  <si>
    <t>unit for x is one year</t>
  </si>
  <si>
    <t xml:space="preserve">unit for y is 1 number of clicks </t>
  </si>
  <si>
    <t>a=5105,2</t>
  </si>
  <si>
    <t xml:space="preserve">The expected (trend) value in initial 2015 year is 5105,2 </t>
  </si>
  <si>
    <t>c&gt;0,05 so b=</t>
  </si>
  <si>
    <t>y=a*b^x</t>
  </si>
  <si>
    <t>s=</t>
  </si>
  <si>
    <t>In the observed period from 2015 to 2022, the number of clicks increased by 23% on average per year</t>
  </si>
  <si>
    <t>g)2023</t>
  </si>
  <si>
    <t>h)In 2023, the estimated number of clicks on ads for the keyword "online course" on the Google Ads platform will be 27305, according to exponential model</t>
  </si>
  <si>
    <t>Base indices (2015=100)</t>
  </si>
  <si>
    <t>b)The smallest value of the number of subscribers to the digital streaming platform was in 2010, because it decreased according 2015 by 30%</t>
  </si>
  <si>
    <t>c)The highest value of the number of subscribers to the digital streaming platform was in 2019, because it increased according 2015 by 6%</t>
  </si>
  <si>
    <t>Number of subsribers (2018=144(thousand))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</si>
</sst>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Calibri"/>
      <family val="2"/>
      <scheme val="minor"/>
    </font>
    <font>
      <sz val="20"/>
      <color theme="1"/>
      <name val="Arial"/>
      <family val="2"/>
      <charset val="238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  <charset val="238"/>
    </font>
    <font>
      <sz val="16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0" xfId="10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6" fillId="0" borderId="0" xfId="12" applyFont="1"/>
    <xf numFmtId="0" fontId="1" fillId="0" borderId="0" xfId="12"/>
    <xf numFmtId="0" fontId="20" fillId="0" borderId="0" xfId="12" applyFont="1"/>
    <xf numFmtId="14" fontId="1" fillId="0" borderId="0" xfId="12" applyNumberFormat="1"/>
    <xf numFmtId="0" fontId="1" fillId="0" borderId="1" xfId="12" applyBorder="1" applyAlignment="1">
      <alignment horizontal="center"/>
    </xf>
    <xf numFmtId="0" fontId="17" fillId="4" borderId="1" xfId="12" applyFont="1" applyFill="1" applyBorder="1" applyAlignment="1">
      <alignment horizontal="center" vertical="center" wrapText="1"/>
    </xf>
    <xf numFmtId="0" fontId="1" fillId="4" borderId="1" xfId="12" applyFill="1" applyBorder="1" applyAlignment="1">
      <alignment horizontal="center" vertical="center" wrapText="1"/>
    </xf>
    <xf numFmtId="0" fontId="1" fillId="0" borderId="1" xfId="12" applyBorder="1" applyAlignment="1">
      <alignment horizontal="center" wrapText="1"/>
    </xf>
    <xf numFmtId="0" fontId="1" fillId="0" borderId="1" xfId="12" applyBorder="1" applyAlignment="1">
      <alignment horizontal="center" vertical="center" wrapText="1"/>
    </xf>
    <xf numFmtId="0" fontId="21" fillId="0" borderId="0" xfId="13" applyFont="1"/>
    <xf numFmtId="0" fontId="1" fillId="0" borderId="0" xfId="13"/>
    <xf numFmtId="0" fontId="22" fillId="0" borderId="0" xfId="13" applyFont="1"/>
    <xf numFmtId="165" fontId="6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Border="1" applyAlignment="1">
      <alignment horizontal="center" vertical="center"/>
    </xf>
    <xf numFmtId="1" fontId="1" fillId="0" borderId="1" xfId="5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1" fillId="0" borderId="0" xfId="0" applyFont="1"/>
    <xf numFmtId="170" fontId="0" fillId="0" borderId="0" xfId="0" applyNumberFormat="1"/>
    <xf numFmtId="0" fontId="26" fillId="0" borderId="0" xfId="0" applyFont="1"/>
    <xf numFmtId="0" fontId="27" fillId="0" borderId="0" xfId="0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2" fontId="0" fillId="0" borderId="1" xfId="0" applyNumberFormat="1" applyBorder="1"/>
    <xf numFmtId="1" fontId="0" fillId="6" borderId="1" xfId="0" applyNumberFormat="1" applyFill="1" applyBorder="1"/>
    <xf numFmtId="1" fontId="0" fillId="5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6" fontId="13" fillId="0" borderId="0" xfId="6" applyNumberFormat="1" applyFont="1"/>
    <xf numFmtId="1" fontId="13" fillId="0" borderId="0" xfId="6" applyNumberFormat="1" applyFont="1"/>
    <xf numFmtId="9" fontId="13" fillId="0" borderId="0" xfId="1" applyFont="1"/>
    <xf numFmtId="0" fontId="31" fillId="0" borderId="0" xfId="0" applyFont="1"/>
    <xf numFmtId="0" fontId="32" fillId="0" borderId="0" xfId="0" applyFont="1"/>
    <xf numFmtId="0" fontId="0" fillId="0" borderId="1" xfId="0" applyBorder="1" applyAlignment="1">
      <alignment wrapText="1"/>
    </xf>
    <xf numFmtId="0" fontId="17" fillId="4" borderId="8" xfId="12" applyFont="1" applyFill="1" applyBorder="1" applyAlignment="1">
      <alignment horizontal="center" vertical="center" wrapText="1"/>
    </xf>
    <xf numFmtId="0" fontId="17" fillId="4" borderId="9" xfId="12" applyFont="1" applyFill="1" applyBorder="1" applyAlignment="1">
      <alignment horizontal="center" vertical="center" wrapText="1"/>
    </xf>
    <xf numFmtId="0" fontId="17" fillId="4" borderId="10" xfId="12" applyFont="1" applyFill="1" applyBorder="1" applyAlignment="1">
      <alignment horizontal="center" vertical="center" wrapText="1"/>
    </xf>
  </cellXfs>
  <cellStyles count="14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2 2 2 2" xfId="13" xr:uid="{19749E18-1109-453B-991E-5D8F43003821}"/>
    <cellStyle name="Normalno 3" xfId="9" xr:uid="{34DCE634-E3B3-4E8A-9101-C83962F2B158}"/>
    <cellStyle name="Normalno 4" xfId="12" xr:uid="{39082EC4-BE55-451B-890A-E4484FF88B75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'4lo1'!$D$22</c:f>
              <c:strCache>
                <c:ptCount val="1"/>
                <c:pt idx="0">
                  <c:v>Number of clicks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60039370078743"/>
                  <c:y val="-4.166666666666666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hr-HR" sz="1600" baseline="0"/>
                      <a:t>LINEAR</a:t>
                    </a:r>
                  </a:p>
                  <a:p>
                    <a:pPr>
                      <a:defRPr/>
                    </a:pPr>
                    <a:r>
                      <a:rPr lang="en-US" sz="1600" baseline="0"/>
                      <a:t>y = 2321,4x + 3750</a:t>
                    </a:r>
                    <a:br>
                      <a:rPr lang="en-US" sz="1600" baseline="0"/>
                    </a:br>
                    <a:r>
                      <a:rPr lang="en-US" sz="1600" baseline="0"/>
                      <a:t>R² = 0,9804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2.0441382327209098E-2"/>
                  <c:y val="0.4069907407407407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hr-HR" sz="1400" baseline="0"/>
                      <a:t>EXPONENTIAL</a:t>
                    </a:r>
                  </a:p>
                  <a:p>
                    <a:pPr>
                      <a:defRPr/>
                    </a:pPr>
                    <a:r>
                      <a:rPr lang="en-US" sz="1400" baseline="0"/>
                      <a:t>y = 5105,2e</a:t>
                    </a:r>
                    <a:r>
                      <a:rPr lang="en-US" sz="1400" baseline="30000"/>
                      <a:t>0,2096x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0,9936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'4lo1'!$C$23:$C$30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'4lo1'!$D$23:$D$30</c:f>
              <c:numCache>
                <c:formatCode>General</c:formatCode>
                <c:ptCount val="8"/>
                <c:pt idx="0">
                  <c:v>5000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3-4913-90B9-A9177E18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810128"/>
        <c:axId val="1357805328"/>
      </c:scatterChart>
      <c:valAx>
        <c:axId val="135781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57805328"/>
        <c:crosses val="autoZero"/>
        <c:crossBetween val="midCat"/>
      </c:valAx>
      <c:valAx>
        <c:axId val="13578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578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16216-20AC-444D-A66F-5CAB003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958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94405</xdr:colOff>
      <xdr:row>112</xdr:row>
      <xdr:rowOff>12700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4921CA-8C65-45AF-81B7-A13AAE7FC392}"/>
                </a:ext>
              </a:extLst>
            </xdr:cNvPr>
            <xdr:cNvSpPr txBox="1"/>
          </xdr:nvSpPr>
          <xdr:spPr>
            <a:xfrm>
              <a:off x="603250" y="184150"/>
              <a:ext cx="6730155" cy="20453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=±1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0.5≤</m:t>
                  </m:r>
                  <m:d>
                    <m:dPr>
                      <m:begChr m:val="|"/>
                      <m:endChr m:val="|"/>
                      <m:ctrlP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0.3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4921CA-8C65-45AF-81B7-A13AAE7FC392}"/>
                </a:ext>
              </a:extLst>
            </xdr:cNvPr>
            <xdr:cNvSpPr txBox="1"/>
          </xdr:nvSpPr>
          <xdr:spPr>
            <a:xfrm>
              <a:off x="603250" y="184150"/>
              <a:ext cx="6730155" cy="20453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𝑟=±1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0.5≤|𝑟|&lt;1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0.3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</xdr:col>
      <xdr:colOff>19050</xdr:colOff>
      <xdr:row>113</xdr:row>
      <xdr:rowOff>28575</xdr:rowOff>
    </xdr:from>
    <xdr:to>
      <xdr:col>12</xdr:col>
      <xdr:colOff>104775</xdr:colOff>
      <xdr:row>263</xdr:row>
      <xdr:rowOff>57150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9BD70FE-01AC-4732-BA83-30E78A2BB35E}"/>
                </a:ext>
              </a:extLst>
            </xdr:cNvPr>
            <xdr:cNvSpPr txBox="1"/>
          </xdr:nvSpPr>
          <xdr:spPr>
            <a:xfrm>
              <a:off x="622300" y="20837525"/>
              <a:ext cx="6721475" cy="27701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9BD70FE-01AC-4732-BA83-30E78A2BB35E}"/>
                </a:ext>
              </a:extLst>
            </xdr:cNvPr>
            <xdr:cNvSpPr txBox="1"/>
          </xdr:nvSpPr>
          <xdr:spPr>
            <a:xfrm>
              <a:off x="622300" y="20837525"/>
              <a:ext cx="6721475" cy="27701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276225</xdr:colOff>
      <xdr:row>208</xdr:row>
      <xdr:rowOff>9525</xdr:rowOff>
    </xdr:from>
    <xdr:to>
      <xdr:col>9</xdr:col>
      <xdr:colOff>578485</xdr:colOff>
      <xdr:row>222</xdr:row>
      <xdr:rowOff>20955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F1BA292C-78D7-4B67-A5A9-3ABF3967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" y="38363525"/>
          <a:ext cx="5102860" cy="25482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208</xdr:row>
      <xdr:rowOff>152400</xdr:rowOff>
    </xdr:from>
    <xdr:to>
      <xdr:col>21</xdr:col>
      <xdr:colOff>295910</xdr:colOff>
      <xdr:row>222</xdr:row>
      <xdr:rowOff>163830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DBE27314-F6B9-443F-B5A9-BA1FB56D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506400"/>
          <a:ext cx="5093335" cy="254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168275</xdr:colOff>
      <xdr:row>19</xdr:row>
      <xdr:rowOff>171450</xdr:rowOff>
    </xdr:from>
    <xdr:to>
      <xdr:col>15</xdr:col>
      <xdr:colOff>250825</xdr:colOff>
      <xdr:row>34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DD7A4-F8BB-61FA-24B4-C95CBDB85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E324-3FF3-4297-9EC5-3C2424363BC9}">
  <dimension ref="A1:I23"/>
  <sheetViews>
    <sheetView workbookViewId="0">
      <selection activeCell="A31" sqref="A31"/>
    </sheetView>
  </sheetViews>
  <sheetFormatPr defaultColWidth="8.7265625" defaultRowHeight="14.5" x14ac:dyDescent="0.35"/>
  <cols>
    <col min="1" max="1" width="17.54296875" style="83" customWidth="1"/>
    <col min="2" max="2" width="11.26953125" style="83" customWidth="1"/>
    <col min="3" max="3" width="8.7265625" style="83"/>
    <col min="4" max="4" width="10.7265625" style="83" customWidth="1"/>
    <col min="5" max="6" width="8.7265625" style="83"/>
    <col min="7" max="7" width="10.81640625" style="83" bestFit="1" customWidth="1"/>
    <col min="8" max="16384" width="8.7265625" style="83"/>
  </cols>
  <sheetData>
    <row r="1" spans="1:9" ht="26" x14ac:dyDescent="0.6">
      <c r="A1" s="82"/>
      <c r="D1" s="84" t="s">
        <v>9</v>
      </c>
      <c r="G1" s="82"/>
      <c r="I1" s="83" t="s">
        <v>10</v>
      </c>
    </row>
    <row r="2" spans="1:9" x14ac:dyDescent="0.35">
      <c r="D2" s="83" t="s">
        <v>81</v>
      </c>
      <c r="I2" s="83" t="s">
        <v>88</v>
      </c>
    </row>
    <row r="3" spans="1:9" x14ac:dyDescent="0.35">
      <c r="D3" s="85">
        <v>45539</v>
      </c>
    </row>
    <row r="5" spans="1:9" x14ac:dyDescent="0.35">
      <c r="A5" s="86"/>
      <c r="B5" s="120" t="s">
        <v>11</v>
      </c>
      <c r="C5" s="121"/>
      <c r="D5" s="122"/>
      <c r="E5" s="120" t="s">
        <v>12</v>
      </c>
      <c r="F5" s="121"/>
      <c r="G5" s="122"/>
      <c r="H5" s="87"/>
    </row>
    <row r="6" spans="1:9" x14ac:dyDescent="0.35">
      <c r="A6" s="86" t="s">
        <v>13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 t="s">
        <v>82</v>
      </c>
    </row>
    <row r="7" spans="1:9" x14ac:dyDescent="0.35">
      <c r="A7" s="86" t="s">
        <v>14</v>
      </c>
      <c r="B7" s="88">
        <v>13</v>
      </c>
      <c r="C7" s="88">
        <v>13</v>
      </c>
      <c r="D7" s="88">
        <v>13</v>
      </c>
      <c r="E7" s="88">
        <v>13</v>
      </c>
      <c r="F7" s="88">
        <v>13</v>
      </c>
      <c r="G7" s="88">
        <v>13</v>
      </c>
      <c r="H7" s="88">
        <f>SUM(B7:G7)</f>
        <v>78</v>
      </c>
    </row>
    <row r="8" spans="1:9" x14ac:dyDescent="0.35">
      <c r="A8" s="89" t="s">
        <v>89</v>
      </c>
      <c r="B8" s="90">
        <v>30</v>
      </c>
      <c r="C8" s="90">
        <v>30</v>
      </c>
      <c r="D8" s="90">
        <v>30</v>
      </c>
      <c r="E8" s="90">
        <v>30</v>
      </c>
      <c r="F8" s="90">
        <v>30</v>
      </c>
      <c r="G8" s="90">
        <v>30</v>
      </c>
      <c r="H8" s="90">
        <f>SUM(B8:G8)</f>
        <v>180</v>
      </c>
    </row>
    <row r="11" spans="1:9" x14ac:dyDescent="0.35">
      <c r="A11" s="78"/>
    </row>
    <row r="12" spans="1:9" x14ac:dyDescent="0.35">
      <c r="A12" s="78" t="s">
        <v>15</v>
      </c>
    </row>
    <row r="13" spans="1:9" x14ac:dyDescent="0.35">
      <c r="A13" s="78"/>
    </row>
    <row r="14" spans="1:9" x14ac:dyDescent="0.35">
      <c r="A14" s="78" t="s">
        <v>4</v>
      </c>
    </row>
    <row r="15" spans="1:9" x14ac:dyDescent="0.35">
      <c r="A15" s="78"/>
    </row>
    <row r="16" spans="1:9" x14ac:dyDescent="0.35">
      <c r="A16" s="78" t="s">
        <v>16</v>
      </c>
    </row>
    <row r="17" spans="1:1" x14ac:dyDescent="0.35">
      <c r="A17" s="78"/>
    </row>
    <row r="18" spans="1:1" x14ac:dyDescent="0.35">
      <c r="A18" s="78" t="s">
        <v>17</v>
      </c>
    </row>
    <row r="19" spans="1:1" x14ac:dyDescent="0.35">
      <c r="A19" s="78"/>
    </row>
    <row r="20" spans="1:1" x14ac:dyDescent="0.35">
      <c r="A20" s="78" t="s">
        <v>5</v>
      </c>
    </row>
    <row r="21" spans="1:1" x14ac:dyDescent="0.35">
      <c r="A21" s="78"/>
    </row>
    <row r="22" spans="1:1" x14ac:dyDescent="0.35">
      <c r="A22" s="78" t="s">
        <v>3</v>
      </c>
    </row>
    <row r="23" spans="1:1" x14ac:dyDescent="0.35">
      <c r="A23" s="7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2186-ADEA-449D-BF02-C707A468E3A9}">
  <dimension ref="B2:B403"/>
  <sheetViews>
    <sheetView topLeftCell="A121" zoomScaleNormal="100" workbookViewId="0">
      <selection activeCell="D1" sqref="D1"/>
    </sheetView>
  </sheetViews>
  <sheetFormatPr defaultColWidth="8.54296875" defaultRowHeight="14.5" x14ac:dyDescent="0.35"/>
  <cols>
    <col min="1" max="16384" width="8.54296875" style="92"/>
  </cols>
  <sheetData>
    <row r="2" spans="2:2" x14ac:dyDescent="0.35">
      <c r="B2" s="91"/>
    </row>
    <row r="189" spans="2:2" ht="18.5" x14ac:dyDescent="0.45">
      <c r="B189" s="93"/>
    </row>
    <row r="403" spans="2:2" ht="18.5" x14ac:dyDescent="0.45">
      <c r="B403" s="9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1.1796875" customWidth="1"/>
    <col min="3" max="3" width="14.54296875" customWidth="1"/>
  </cols>
  <sheetData>
    <row r="1" spans="1:6" x14ac:dyDescent="0.35">
      <c r="A1" t="s">
        <v>0</v>
      </c>
      <c r="B1" s="63"/>
    </row>
    <row r="2" spans="1:6" x14ac:dyDescent="0.35">
      <c r="A2" s="19"/>
    </row>
    <row r="3" spans="1:6" x14ac:dyDescent="0.35">
      <c r="A3" s="19"/>
    </row>
    <row r="4" spans="1:6" x14ac:dyDescent="0.35">
      <c r="A4" s="77" t="s">
        <v>23</v>
      </c>
      <c r="B4" s="65" t="s">
        <v>43</v>
      </c>
      <c r="C4" s="45"/>
    </row>
    <row r="5" spans="1:6" x14ac:dyDescent="0.35">
      <c r="A5" s="6" t="s">
        <v>24</v>
      </c>
      <c r="B5" s="67">
        <v>-5</v>
      </c>
      <c r="C5" s="37"/>
      <c r="F5" s="12"/>
    </row>
    <row r="6" spans="1:6" x14ac:dyDescent="0.35">
      <c r="A6" s="6" t="s">
        <v>25</v>
      </c>
      <c r="B6" s="67">
        <v>-6.2</v>
      </c>
      <c r="C6" s="37"/>
    </row>
    <row r="7" spans="1:6" x14ac:dyDescent="0.35">
      <c r="A7" s="6" t="s">
        <v>26</v>
      </c>
      <c r="B7" s="67">
        <v>8.3000000000000007</v>
      </c>
      <c r="C7" s="37"/>
    </row>
    <row r="8" spans="1:6" x14ac:dyDescent="0.35">
      <c r="A8" s="6" t="s">
        <v>27</v>
      </c>
      <c r="B8" s="67">
        <v>0.6</v>
      </c>
      <c r="C8" s="37"/>
    </row>
    <row r="9" spans="1:6" x14ac:dyDescent="0.35">
      <c r="A9" s="6" t="s">
        <v>28</v>
      </c>
      <c r="B9" s="67">
        <v>5.8</v>
      </c>
      <c r="C9" s="37"/>
    </row>
    <row r="10" spans="1:6" x14ac:dyDescent="0.35">
      <c r="A10" s="6" t="s">
        <v>29</v>
      </c>
      <c r="B10" s="67">
        <v>9.8000000000000007</v>
      </c>
      <c r="C10" s="37"/>
    </row>
    <row r="11" spans="1:6" x14ac:dyDescent="0.35">
      <c r="A11" s="6" t="s">
        <v>30</v>
      </c>
      <c r="B11" s="67">
        <v>12.1</v>
      </c>
      <c r="C11" s="37"/>
    </row>
    <row r="12" spans="1:6" x14ac:dyDescent="0.35">
      <c r="A12" s="6" t="s">
        <v>31</v>
      </c>
      <c r="B12" s="67">
        <v>10.4</v>
      </c>
      <c r="C12" s="37"/>
    </row>
    <row r="13" spans="1:6" x14ac:dyDescent="0.35">
      <c r="A13" s="6" t="s">
        <v>32</v>
      </c>
      <c r="B13" s="67">
        <v>5.5</v>
      </c>
      <c r="C13" s="37"/>
    </row>
    <row r="14" spans="1:6" x14ac:dyDescent="0.35">
      <c r="A14" s="6" t="s">
        <v>33</v>
      </c>
      <c r="B14" s="67">
        <v>24</v>
      </c>
      <c r="C14" s="37"/>
    </row>
    <row r="15" spans="1:6" x14ac:dyDescent="0.35">
      <c r="A15" s="6" t="s">
        <v>34</v>
      </c>
      <c r="B15" s="67">
        <v>30.7</v>
      </c>
    </row>
    <row r="16" spans="1:6" x14ac:dyDescent="0.35">
      <c r="A16" s="66" t="s">
        <v>35</v>
      </c>
      <c r="B16" s="67">
        <v>26.5</v>
      </c>
    </row>
    <row r="17" spans="1:13" x14ac:dyDescent="0.35">
      <c r="A17" s="6" t="s">
        <v>36</v>
      </c>
      <c r="B17" s="67">
        <v>27.4</v>
      </c>
    </row>
    <row r="18" spans="1:13" x14ac:dyDescent="0.35">
      <c r="A18" s="66" t="s">
        <v>37</v>
      </c>
      <c r="B18" s="67">
        <v>30.2</v>
      </c>
    </row>
    <row r="19" spans="1:13" x14ac:dyDescent="0.35">
      <c r="A19" s="66" t="s">
        <v>38</v>
      </c>
      <c r="B19" s="67">
        <v>28.1</v>
      </c>
    </row>
    <row r="20" spans="1:13" x14ac:dyDescent="0.35">
      <c r="A20" s="66" t="s">
        <v>39</v>
      </c>
      <c r="B20" s="67">
        <v>13.7</v>
      </c>
    </row>
    <row r="21" spans="1:13" x14ac:dyDescent="0.35">
      <c r="A21" s="66" t="s">
        <v>40</v>
      </c>
      <c r="B21" s="67">
        <v>1.7</v>
      </c>
      <c r="M21" s="12"/>
    </row>
    <row r="22" spans="1:13" x14ac:dyDescent="0.35">
      <c r="A22" s="66" t="s">
        <v>41</v>
      </c>
      <c r="B22" s="67">
        <v>-2.7</v>
      </c>
      <c r="M22" s="12"/>
    </row>
    <row r="23" spans="1:13" x14ac:dyDescent="0.35">
      <c r="A23" s="66" t="s">
        <v>42</v>
      </c>
      <c r="B23" s="67">
        <v>-1.8</v>
      </c>
      <c r="M23" s="12"/>
    </row>
    <row r="24" spans="1:13" x14ac:dyDescent="0.35">
      <c r="M24" s="12"/>
    </row>
    <row r="37" spans="1:2" x14ac:dyDescent="0.35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>
      <selection activeCell="A4" sqref="A4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22</v>
      </c>
    </row>
    <row r="3" spans="1:7" x14ac:dyDescent="0.35">
      <c r="C3" s="12"/>
      <c r="E3" s="12"/>
    </row>
    <row r="4" spans="1:7" ht="29" x14ac:dyDescent="0.35">
      <c r="A4" s="94" t="s">
        <v>83</v>
      </c>
      <c r="B4" s="94" t="s">
        <v>44</v>
      </c>
      <c r="C4" s="12"/>
      <c r="E4" s="3"/>
      <c r="F4" s="49"/>
      <c r="G4" s="17"/>
    </row>
    <row r="5" spans="1:7" x14ac:dyDescent="0.35">
      <c r="A5" s="69">
        <v>1</v>
      </c>
      <c r="B5" s="2">
        <v>59</v>
      </c>
      <c r="C5" s="12"/>
      <c r="E5" s="48"/>
    </row>
    <row r="6" spans="1:7" x14ac:dyDescent="0.35">
      <c r="A6" s="69">
        <v>2</v>
      </c>
      <c r="B6" s="2">
        <v>138</v>
      </c>
      <c r="C6" s="12"/>
      <c r="E6" s="48"/>
    </row>
    <row r="7" spans="1:7" x14ac:dyDescent="0.35">
      <c r="A7" s="69">
        <v>3</v>
      </c>
      <c r="B7" s="2">
        <v>85</v>
      </c>
      <c r="C7" s="12"/>
      <c r="E7" s="48"/>
    </row>
    <row r="8" spans="1:7" x14ac:dyDescent="0.35">
      <c r="A8" s="69">
        <v>4</v>
      </c>
      <c r="B8" s="2">
        <v>64</v>
      </c>
      <c r="C8" s="12"/>
      <c r="E8" s="48"/>
    </row>
    <row r="9" spans="1:7" x14ac:dyDescent="0.35">
      <c r="A9" s="69">
        <v>5</v>
      </c>
      <c r="B9" s="2">
        <v>134</v>
      </c>
      <c r="C9" s="12"/>
      <c r="E9" s="48"/>
    </row>
    <row r="10" spans="1:7" x14ac:dyDescent="0.35">
      <c r="A10" s="69">
        <v>6</v>
      </c>
      <c r="B10" s="2">
        <v>27</v>
      </c>
      <c r="C10" s="12"/>
      <c r="E10" s="48"/>
    </row>
    <row r="11" spans="1:7" x14ac:dyDescent="0.35">
      <c r="A11" s="69">
        <v>7</v>
      </c>
      <c r="B11" s="2">
        <v>122</v>
      </c>
      <c r="C11" s="12"/>
      <c r="E11" s="48"/>
    </row>
    <row r="12" spans="1:7" x14ac:dyDescent="0.35">
      <c r="A12" s="69">
        <v>8</v>
      </c>
      <c r="B12" s="2">
        <v>80</v>
      </c>
      <c r="C12" s="12"/>
      <c r="E12" s="48"/>
    </row>
    <row r="13" spans="1:7" x14ac:dyDescent="0.35">
      <c r="A13" s="69">
        <v>9</v>
      </c>
      <c r="B13" s="2">
        <v>83</v>
      </c>
      <c r="C13" s="12"/>
      <c r="E13" s="48"/>
    </row>
    <row r="14" spans="1:7" x14ac:dyDescent="0.35">
      <c r="A14" s="69">
        <v>10</v>
      </c>
      <c r="B14" s="2">
        <v>125</v>
      </c>
      <c r="C14" s="12"/>
      <c r="E14" s="48"/>
    </row>
    <row r="15" spans="1:7" x14ac:dyDescent="0.35">
      <c r="A15" s="69">
        <v>11</v>
      </c>
      <c r="B15" s="2">
        <v>47</v>
      </c>
      <c r="C15" s="12"/>
    </row>
    <row r="16" spans="1:7" x14ac:dyDescent="0.35">
      <c r="A16" s="69">
        <v>12</v>
      </c>
      <c r="B16" s="2">
        <v>102</v>
      </c>
      <c r="C16" s="12"/>
    </row>
    <row r="17" spans="1:4" x14ac:dyDescent="0.35">
      <c r="A17" s="69">
        <v>13</v>
      </c>
      <c r="B17" s="2">
        <v>144</v>
      </c>
      <c r="C17" s="12"/>
    </row>
    <row r="18" spans="1:4" x14ac:dyDescent="0.35">
      <c r="A18" s="69">
        <v>14</v>
      </c>
      <c r="B18" s="2">
        <v>6</v>
      </c>
      <c r="C18" s="12"/>
      <c r="D18" s="47"/>
    </row>
    <row r="19" spans="1:4" x14ac:dyDescent="0.35">
      <c r="A19" s="69">
        <v>15</v>
      </c>
      <c r="B19" s="2">
        <v>121</v>
      </c>
      <c r="D19" s="46"/>
    </row>
    <row r="20" spans="1:4" x14ac:dyDescent="0.35">
      <c r="A20" s="69">
        <v>16</v>
      </c>
      <c r="B20" s="2">
        <v>78</v>
      </c>
      <c r="D20" s="46"/>
    </row>
    <row r="21" spans="1:4" x14ac:dyDescent="0.35">
      <c r="A21" s="69">
        <v>17</v>
      </c>
      <c r="B21" s="2">
        <v>74</v>
      </c>
      <c r="D21" s="46"/>
    </row>
    <row r="22" spans="1:4" x14ac:dyDescent="0.35">
      <c r="A22" s="69">
        <v>18</v>
      </c>
      <c r="B22" s="2">
        <v>125</v>
      </c>
      <c r="D22" s="46"/>
    </row>
    <row r="23" spans="1:4" x14ac:dyDescent="0.35">
      <c r="A23" s="69">
        <v>19</v>
      </c>
      <c r="B23" s="2">
        <v>13</v>
      </c>
      <c r="D23" s="46"/>
    </row>
    <row r="24" spans="1:4" x14ac:dyDescent="0.35">
      <c r="A24" s="69">
        <v>20</v>
      </c>
      <c r="B24" s="2">
        <v>5</v>
      </c>
      <c r="D24" s="46"/>
    </row>
    <row r="25" spans="1:4" x14ac:dyDescent="0.35">
      <c r="A25" s="69">
        <v>21</v>
      </c>
      <c r="B25" s="2">
        <v>37</v>
      </c>
      <c r="D25" s="46"/>
    </row>
    <row r="26" spans="1:4" x14ac:dyDescent="0.35">
      <c r="A26" s="69">
        <v>22</v>
      </c>
      <c r="B26" s="2">
        <v>14</v>
      </c>
      <c r="D26" s="46"/>
    </row>
    <row r="27" spans="1:4" x14ac:dyDescent="0.35">
      <c r="A27" s="69">
        <v>23</v>
      </c>
      <c r="B27" s="2">
        <v>79</v>
      </c>
      <c r="D27" s="46"/>
    </row>
    <row r="28" spans="1:4" x14ac:dyDescent="0.35">
      <c r="A28" s="69">
        <v>24</v>
      </c>
      <c r="B28" s="2">
        <v>40</v>
      </c>
      <c r="D28" s="46"/>
    </row>
    <row r="29" spans="1:4" x14ac:dyDescent="0.35">
      <c r="B29" s="46"/>
    </row>
    <row r="30" spans="1:4" x14ac:dyDescent="0.35">
      <c r="B30" s="46"/>
    </row>
    <row r="31" spans="1:4" x14ac:dyDescent="0.35">
      <c r="B31" s="46"/>
    </row>
    <row r="32" spans="1:4" x14ac:dyDescent="0.35">
      <c r="B32" s="46"/>
    </row>
    <row r="33" spans="2:2" x14ac:dyDescent="0.35">
      <c r="B33" s="46"/>
    </row>
    <row r="34" spans="2:2" x14ac:dyDescent="0.35">
      <c r="B34" s="46"/>
    </row>
    <row r="35" spans="2:2" x14ac:dyDescent="0.35">
      <c r="B35" s="46"/>
    </row>
    <row r="36" spans="2:2" x14ac:dyDescent="0.35">
      <c r="B36" s="46"/>
    </row>
    <row r="37" spans="2:2" x14ac:dyDescent="0.35">
      <c r="B37" s="46"/>
    </row>
    <row r="38" spans="2:2" x14ac:dyDescent="0.35">
      <c r="B38" s="46"/>
    </row>
    <row r="39" spans="2:2" x14ac:dyDescent="0.35">
      <c r="B39" s="46"/>
    </row>
    <row r="40" spans="2:2" x14ac:dyDescent="0.35">
      <c r="B40" s="46"/>
    </row>
    <row r="41" spans="2:2" x14ac:dyDescent="0.35">
      <c r="B41" s="46"/>
    </row>
    <row r="42" spans="2:2" x14ac:dyDescent="0.35">
      <c r="B42" s="46"/>
    </row>
    <row r="43" spans="2:2" x14ac:dyDescent="0.35">
      <c r="B43" s="46"/>
    </row>
    <row r="44" spans="2:2" x14ac:dyDescent="0.35">
      <c r="B44" s="46"/>
    </row>
    <row r="45" spans="2:2" x14ac:dyDescent="0.35">
      <c r="B45" s="46"/>
    </row>
    <row r="46" spans="2:2" x14ac:dyDescent="0.35">
      <c r="B46" s="46"/>
    </row>
    <row r="47" spans="2:2" x14ac:dyDescent="0.35">
      <c r="B47" s="46"/>
    </row>
    <row r="48" spans="2:2" x14ac:dyDescent="0.35">
      <c r="B48" s="46"/>
    </row>
    <row r="49" spans="2:2" x14ac:dyDescent="0.35">
      <c r="B49" s="46"/>
    </row>
    <row r="50" spans="2:2" x14ac:dyDescent="0.35">
      <c r="B50" s="46"/>
    </row>
    <row r="51" spans="2:2" x14ac:dyDescent="0.35">
      <c r="B51" s="46"/>
    </row>
    <row r="52" spans="2:2" x14ac:dyDescent="0.35">
      <c r="B52" s="46"/>
    </row>
    <row r="53" spans="2:2" x14ac:dyDescent="0.35">
      <c r="B53" s="46"/>
    </row>
    <row r="54" spans="2:2" x14ac:dyDescent="0.35">
      <c r="B54" s="46"/>
    </row>
    <row r="55" spans="2:2" x14ac:dyDescent="0.35">
      <c r="B55" s="46"/>
    </row>
    <row r="56" spans="2:2" x14ac:dyDescent="0.35">
      <c r="B56" s="46"/>
    </row>
    <row r="57" spans="2:2" x14ac:dyDescent="0.35">
      <c r="B57" s="46"/>
    </row>
    <row r="58" spans="2:2" x14ac:dyDescent="0.35">
      <c r="B58" s="46"/>
    </row>
    <row r="59" spans="2:2" x14ac:dyDescent="0.35">
      <c r="B59" s="46"/>
    </row>
    <row r="60" spans="2:2" x14ac:dyDescent="0.35">
      <c r="B60" s="46"/>
    </row>
    <row r="61" spans="2:2" x14ac:dyDescent="0.35">
      <c r="B61" s="46"/>
    </row>
    <row r="62" spans="2:2" x14ac:dyDescent="0.35">
      <c r="B62" s="46"/>
    </row>
    <row r="63" spans="2:2" x14ac:dyDescent="0.35">
      <c r="B63" s="46"/>
    </row>
    <row r="64" spans="2:2" x14ac:dyDescent="0.35">
      <c r="B64" s="46"/>
    </row>
    <row r="65" spans="2:2" x14ac:dyDescent="0.35">
      <c r="B65" s="46"/>
    </row>
    <row r="66" spans="2:2" x14ac:dyDescent="0.35">
      <c r="B66" s="46"/>
    </row>
    <row r="67" spans="2:2" x14ac:dyDescent="0.35">
      <c r="B67" s="46"/>
    </row>
    <row r="68" spans="2:2" x14ac:dyDescent="0.35">
      <c r="B68" s="46"/>
    </row>
    <row r="69" spans="2:2" x14ac:dyDescent="0.35">
      <c r="B69" s="46"/>
    </row>
    <row r="70" spans="2:2" x14ac:dyDescent="0.35">
      <c r="B70" s="46"/>
    </row>
    <row r="71" spans="2:2" x14ac:dyDescent="0.35">
      <c r="B71" s="46"/>
    </row>
    <row r="72" spans="2:2" x14ac:dyDescent="0.35">
      <c r="B72" s="46"/>
    </row>
    <row r="73" spans="2:2" x14ac:dyDescent="0.35">
      <c r="B73" s="46"/>
    </row>
    <row r="74" spans="2:2" x14ac:dyDescent="0.35">
      <c r="B74" s="46"/>
    </row>
    <row r="75" spans="2:2" x14ac:dyDescent="0.35">
      <c r="B75" s="46"/>
    </row>
    <row r="76" spans="2:2" x14ac:dyDescent="0.35">
      <c r="B76" s="46"/>
    </row>
    <row r="77" spans="2:2" x14ac:dyDescent="0.35">
      <c r="B77" s="46"/>
    </row>
    <row r="78" spans="2:2" x14ac:dyDescent="0.35">
      <c r="B78" s="46"/>
    </row>
    <row r="79" spans="2:2" x14ac:dyDescent="0.35">
      <c r="B79" s="46"/>
    </row>
    <row r="80" spans="2:2" x14ac:dyDescent="0.35">
      <c r="B80" s="46"/>
    </row>
    <row r="81" spans="2:2" x14ac:dyDescent="0.35">
      <c r="B81" s="46"/>
    </row>
    <row r="82" spans="2:2" x14ac:dyDescent="0.35">
      <c r="B82" s="46"/>
    </row>
    <row r="83" spans="2:2" x14ac:dyDescent="0.35">
      <c r="B83" s="46"/>
    </row>
    <row r="84" spans="2:2" x14ac:dyDescent="0.35">
      <c r="B84" s="46"/>
    </row>
    <row r="85" spans="2:2" x14ac:dyDescent="0.35">
      <c r="B85" s="46"/>
    </row>
    <row r="86" spans="2:2" x14ac:dyDescent="0.35">
      <c r="B86" s="46"/>
    </row>
    <row r="87" spans="2:2" x14ac:dyDescent="0.35">
      <c r="B87" s="46"/>
    </row>
    <row r="88" spans="2:2" x14ac:dyDescent="0.35">
      <c r="B88" s="46"/>
    </row>
    <row r="89" spans="2:2" x14ac:dyDescent="0.35">
      <c r="B89" s="46"/>
    </row>
    <row r="90" spans="2:2" x14ac:dyDescent="0.35">
      <c r="B90" s="46"/>
    </row>
    <row r="91" spans="2:2" x14ac:dyDescent="0.35">
      <c r="B91" s="46"/>
    </row>
    <row r="92" spans="2:2" x14ac:dyDescent="0.35">
      <c r="B92" s="46"/>
    </row>
    <row r="93" spans="2:2" x14ac:dyDescent="0.35">
      <c r="B93" s="46"/>
    </row>
    <row r="94" spans="2:2" x14ac:dyDescent="0.35">
      <c r="B94" s="46"/>
    </row>
    <row r="95" spans="2:2" x14ac:dyDescent="0.35">
      <c r="B95" s="46"/>
    </row>
    <row r="96" spans="2:2" x14ac:dyDescent="0.35">
      <c r="B96" s="46"/>
    </row>
    <row r="97" spans="2:4" x14ac:dyDescent="0.35">
      <c r="B97" s="46"/>
    </row>
    <row r="98" spans="2:4" x14ac:dyDescent="0.35">
      <c r="B98" s="46"/>
    </row>
    <row r="99" spans="2:4" x14ac:dyDescent="0.35">
      <c r="B99" s="46"/>
    </row>
    <row r="100" spans="2:4" x14ac:dyDescent="0.35">
      <c r="B100" s="46"/>
    </row>
    <row r="101" spans="2:4" x14ac:dyDescent="0.35">
      <c r="B101" s="46"/>
    </row>
    <row r="102" spans="2:4" x14ac:dyDescent="0.35">
      <c r="B102" s="46"/>
    </row>
    <row r="103" spans="2:4" x14ac:dyDescent="0.35">
      <c r="B103" s="46"/>
    </row>
    <row r="104" spans="2:4" x14ac:dyDescent="0.35">
      <c r="B104" s="46"/>
    </row>
    <row r="105" spans="2:4" x14ac:dyDescent="0.35">
      <c r="D105" s="46"/>
    </row>
    <row r="106" spans="2:4" x14ac:dyDescent="0.35">
      <c r="D106" s="46"/>
    </row>
    <row r="107" spans="2:4" x14ac:dyDescent="0.35">
      <c r="D107" s="46"/>
    </row>
    <row r="108" spans="2:4" x14ac:dyDescent="0.35">
      <c r="D108" s="46"/>
    </row>
    <row r="109" spans="2:4" x14ac:dyDescent="0.35">
      <c r="D109" s="46"/>
    </row>
    <row r="110" spans="2:4" x14ac:dyDescent="0.35">
      <c r="D110" s="46"/>
    </row>
    <row r="111" spans="2:4" x14ac:dyDescent="0.35">
      <c r="D111" s="46"/>
    </row>
    <row r="112" spans="2:4" x14ac:dyDescent="0.35">
      <c r="D112" s="46"/>
    </row>
    <row r="113" spans="4:4" x14ac:dyDescent="0.35">
      <c r="D113" s="46"/>
    </row>
    <row r="114" spans="4:4" x14ac:dyDescent="0.35">
      <c r="D114" s="46"/>
    </row>
    <row r="115" spans="4:4" x14ac:dyDescent="0.35">
      <c r="D115" s="46"/>
    </row>
    <row r="116" spans="4:4" x14ac:dyDescent="0.35">
      <c r="D116" s="46"/>
    </row>
    <row r="117" spans="4:4" x14ac:dyDescent="0.35">
      <c r="D117" s="46"/>
    </row>
    <row r="118" spans="4:4" x14ac:dyDescent="0.35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1</v>
      </c>
    </row>
    <row r="4" spans="1:8" ht="29.5" thickBot="1" x14ac:dyDescent="0.4">
      <c r="A4" s="68" t="s">
        <v>84</v>
      </c>
      <c r="B4" s="10" t="s">
        <v>46</v>
      </c>
      <c r="C4" s="10" t="s">
        <v>45</v>
      </c>
      <c r="E4" s="19"/>
      <c r="F4" s="43"/>
    </row>
    <row r="5" spans="1:8" x14ac:dyDescent="0.35">
      <c r="A5" s="9">
        <v>1</v>
      </c>
      <c r="B5" s="8">
        <v>25</v>
      </c>
      <c r="C5" s="8">
        <v>150</v>
      </c>
      <c r="D5" s="42"/>
      <c r="E5" s="42"/>
      <c r="F5" s="42"/>
      <c r="G5" s="42"/>
      <c r="H5" s="42"/>
    </row>
    <row r="6" spans="1:8" x14ac:dyDescent="0.3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55</v>
      </c>
      <c r="C15" s="7">
        <v>375</v>
      </c>
    </row>
    <row r="16" spans="1:8" x14ac:dyDescent="0.35">
      <c r="A16" s="6">
        <v>12</v>
      </c>
      <c r="B16" s="7">
        <v>30</v>
      </c>
      <c r="C16" s="7">
        <v>185</v>
      </c>
      <c r="D16" s="41"/>
      <c r="E16" s="41"/>
      <c r="G16" s="40"/>
      <c r="H16" s="38"/>
    </row>
    <row r="17" spans="1:8" x14ac:dyDescent="0.35">
      <c r="A17" s="9">
        <v>13</v>
      </c>
      <c r="B17" s="7">
        <v>40</v>
      </c>
      <c r="C17" s="7">
        <v>225</v>
      </c>
      <c r="D17" s="41"/>
      <c r="E17" s="41"/>
      <c r="G17" s="40"/>
      <c r="H17" s="38"/>
    </row>
    <row r="18" spans="1:8" x14ac:dyDescent="0.35">
      <c r="A18" s="6">
        <v>14</v>
      </c>
      <c r="B18" s="7">
        <v>45</v>
      </c>
      <c r="C18" s="7">
        <v>275</v>
      </c>
      <c r="D18" s="41"/>
      <c r="E18" s="41"/>
      <c r="G18" s="39"/>
      <c r="H18" s="38"/>
    </row>
    <row r="19" spans="1:8" x14ac:dyDescent="0.35">
      <c r="A19" s="6">
        <v>15</v>
      </c>
      <c r="B19" s="7">
        <v>35</v>
      </c>
      <c r="C19" s="7">
        <v>200</v>
      </c>
      <c r="G19" s="39"/>
      <c r="H19" s="38"/>
    </row>
    <row r="20" spans="1:8" x14ac:dyDescent="0.35">
      <c r="A20" s="6">
        <v>16</v>
      </c>
      <c r="B20" s="7">
        <v>50</v>
      </c>
      <c r="C20" s="7">
        <v>325</v>
      </c>
    </row>
    <row r="21" spans="1:8" x14ac:dyDescent="0.35">
      <c r="A21" s="9">
        <v>17</v>
      </c>
      <c r="B21" s="7">
        <v>55</v>
      </c>
      <c r="C21" s="7">
        <v>350</v>
      </c>
    </row>
    <row r="22" spans="1:8" x14ac:dyDescent="0.35">
      <c r="A22" s="6">
        <v>18</v>
      </c>
      <c r="B22" s="7">
        <v>60</v>
      </c>
      <c r="C22" s="7">
        <v>375</v>
      </c>
    </row>
    <row r="23" spans="1:8" x14ac:dyDescent="0.35">
      <c r="A23" s="6">
        <v>19</v>
      </c>
      <c r="B23" s="7">
        <v>35</v>
      </c>
      <c r="C23" s="7">
        <v>200</v>
      </c>
    </row>
    <row r="24" spans="1:8" x14ac:dyDescent="0.3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>
      <selection activeCell="E12" sqref="E12"/>
    </sheetView>
  </sheetViews>
  <sheetFormatPr defaultColWidth="9.1796875" defaultRowHeight="14.5" x14ac:dyDescent="0.35"/>
  <cols>
    <col min="1" max="1" width="9.1796875" style="22"/>
    <col min="2" max="2" width="16" style="22" customWidth="1"/>
    <col min="3" max="3" width="11.1796875" style="22" customWidth="1"/>
    <col min="4" max="4" width="11.1796875" style="22" bestFit="1" customWidth="1"/>
    <col min="5" max="16384" width="9.1796875" style="22"/>
  </cols>
  <sheetData>
    <row r="1" spans="1:16" x14ac:dyDescent="0.35">
      <c r="A1" t="s">
        <v>1</v>
      </c>
      <c r="B1" s="63" t="s">
        <v>21</v>
      </c>
    </row>
    <row r="3" spans="1:16" x14ac:dyDescent="0.35">
      <c r="A3" s="19"/>
      <c r="B3"/>
      <c r="C3" s="34"/>
      <c r="D3" s="25"/>
      <c r="E3" s="25"/>
    </row>
    <row r="4" spans="1:16" ht="29" x14ac:dyDescent="0.6">
      <c r="A4" s="70" t="s">
        <v>2</v>
      </c>
      <c r="B4" s="70" t="s">
        <v>47</v>
      </c>
      <c r="C4" s="104" t="s">
        <v>100</v>
      </c>
      <c r="I4" s="101"/>
    </row>
    <row r="5" spans="1:16" ht="25" x14ac:dyDescent="0.5">
      <c r="A5" s="54">
        <v>2012</v>
      </c>
      <c r="B5" s="54">
        <v>200</v>
      </c>
      <c r="C5" s="104" t="s">
        <v>96</v>
      </c>
      <c r="I5" s="102"/>
    </row>
    <row r="6" spans="1:16" ht="25" x14ac:dyDescent="0.5">
      <c r="A6" s="54">
        <v>2013</v>
      </c>
      <c r="B6" s="54">
        <v>230</v>
      </c>
      <c r="C6" s="105">
        <f>B6/B5*100</f>
        <v>114.99999999999999</v>
      </c>
      <c r="I6" s="102"/>
    </row>
    <row r="7" spans="1:16" x14ac:dyDescent="0.35">
      <c r="A7" s="54">
        <v>2014</v>
      </c>
      <c r="B7" s="54">
        <v>260</v>
      </c>
      <c r="C7" s="105">
        <f t="shared" ref="C7:C13" si="0">B7/B6*100</f>
        <v>113.04347826086956</v>
      </c>
      <c r="E7" s="22" t="s">
        <v>99</v>
      </c>
    </row>
    <row r="8" spans="1:16" x14ac:dyDescent="0.35">
      <c r="A8" s="54">
        <v>2015</v>
      </c>
      <c r="B8" s="54">
        <v>295</v>
      </c>
      <c r="C8" s="105">
        <f t="shared" si="0"/>
        <v>113.46153846153845</v>
      </c>
      <c r="E8" s="103">
        <f>AVERAGE(C6:C13)-100</f>
        <v>12.007192999383449</v>
      </c>
      <c r="F8" s="22" t="s">
        <v>97</v>
      </c>
    </row>
    <row r="9" spans="1:16" x14ac:dyDescent="0.35">
      <c r="A9" s="54">
        <v>2016</v>
      </c>
      <c r="B9" s="54">
        <v>330</v>
      </c>
      <c r="C9" s="105">
        <f t="shared" si="0"/>
        <v>111.86440677966101</v>
      </c>
    </row>
    <row r="10" spans="1:16" x14ac:dyDescent="0.35">
      <c r="A10" s="54">
        <v>2017</v>
      </c>
      <c r="B10" s="54">
        <v>370</v>
      </c>
      <c r="C10" s="105">
        <f t="shared" si="0"/>
        <v>112.12121212121211</v>
      </c>
    </row>
    <row r="11" spans="1:16" x14ac:dyDescent="0.35">
      <c r="A11" s="54">
        <v>2018</v>
      </c>
      <c r="B11" s="54">
        <v>410</v>
      </c>
      <c r="C11" s="105">
        <f t="shared" si="0"/>
        <v>110.81081081081081</v>
      </c>
      <c r="E11"/>
    </row>
    <row r="12" spans="1:16" x14ac:dyDescent="0.35">
      <c r="A12" s="54">
        <v>2019</v>
      </c>
      <c r="B12" s="54">
        <v>450</v>
      </c>
      <c r="C12" s="105">
        <f t="shared" si="0"/>
        <v>109.75609756097562</v>
      </c>
      <c r="D12" s="18"/>
      <c r="E12" s="22" t="s">
        <v>98</v>
      </c>
    </row>
    <row r="13" spans="1:16" x14ac:dyDescent="0.35">
      <c r="A13" s="54">
        <v>2020</v>
      </c>
      <c r="B13" s="54">
        <v>495</v>
      </c>
      <c r="C13" s="105">
        <f t="shared" si="0"/>
        <v>110.00000000000001</v>
      </c>
      <c r="D13" s="33"/>
      <c r="E13"/>
      <c r="P13" s="18"/>
    </row>
    <row r="15" spans="1:16" x14ac:dyDescent="0.35">
      <c r="A15"/>
      <c r="C15" s="18"/>
      <c r="D15" s="18"/>
    </row>
    <row r="16" spans="1:16" x14ac:dyDescent="0.35">
      <c r="D16" s="32"/>
      <c r="E16"/>
      <c r="P16" s="18"/>
    </row>
    <row r="17" spans="1:2" x14ac:dyDescent="0.35">
      <c r="A17"/>
    </row>
    <row r="18" spans="1:2" x14ac:dyDescent="0.35">
      <c r="A18" s="31"/>
      <c r="B18"/>
    </row>
    <row r="19" spans="1:2" x14ac:dyDescent="0.3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topLeftCell="A4" workbookViewId="0">
      <selection activeCell="F32" sqref="F32"/>
    </sheetView>
  </sheetViews>
  <sheetFormatPr defaultRowHeight="14.5" x14ac:dyDescent="0.35"/>
  <cols>
    <col min="1" max="1" width="27.54296875" bestFit="1" customWidth="1"/>
    <col min="2" max="2" width="15.81640625" customWidth="1"/>
  </cols>
  <sheetData>
    <row r="1" spans="1:12" x14ac:dyDescent="0.35">
      <c r="A1" t="s">
        <v>18</v>
      </c>
    </row>
    <row r="4" spans="1:12" ht="22.5" x14ac:dyDescent="0.45">
      <c r="A4" s="19"/>
      <c r="K4" s="98"/>
    </row>
    <row r="5" spans="1:12" ht="29.5" thickBot="1" x14ac:dyDescent="0.5">
      <c r="A5" s="10" t="s">
        <v>48</v>
      </c>
      <c r="B5" s="10" t="s">
        <v>69</v>
      </c>
      <c r="K5" s="98"/>
    </row>
    <row r="6" spans="1:12" ht="22.5" x14ac:dyDescent="0.45">
      <c r="A6" s="9" t="s">
        <v>49</v>
      </c>
      <c r="B6" s="4">
        <v>720</v>
      </c>
      <c r="K6" s="98"/>
    </row>
    <row r="7" spans="1:12" ht="22.5" x14ac:dyDescent="0.45">
      <c r="A7" s="6" t="s">
        <v>50</v>
      </c>
      <c r="B7" s="2">
        <v>680</v>
      </c>
      <c r="D7" s="36"/>
      <c r="K7" s="98"/>
      <c r="L7" s="12"/>
    </row>
    <row r="8" spans="1:12" ht="22.5" x14ac:dyDescent="0.45">
      <c r="A8" s="6" t="s">
        <v>51</v>
      </c>
      <c r="B8" s="2">
        <v>650</v>
      </c>
      <c r="K8" s="98"/>
    </row>
    <row r="9" spans="1:12" ht="22.5" x14ac:dyDescent="0.45">
      <c r="A9" s="6" t="s">
        <v>52</v>
      </c>
      <c r="B9" s="2">
        <v>600</v>
      </c>
      <c r="K9" s="98"/>
    </row>
    <row r="10" spans="1:12" ht="22.5" x14ac:dyDescent="0.45">
      <c r="A10" s="6" t="s">
        <v>53</v>
      </c>
      <c r="B10" s="2">
        <v>580</v>
      </c>
      <c r="D10" s="36"/>
      <c r="K10" s="98"/>
      <c r="L10" s="12"/>
    </row>
    <row r="11" spans="1:12" ht="22.5" x14ac:dyDescent="0.45">
      <c r="A11" s="6" t="s">
        <v>54</v>
      </c>
      <c r="B11" s="2">
        <v>560</v>
      </c>
      <c r="D11" s="36"/>
      <c r="K11" s="98"/>
    </row>
    <row r="12" spans="1:12" ht="22.5" x14ac:dyDescent="0.45">
      <c r="A12" s="6" t="s">
        <v>55</v>
      </c>
      <c r="B12" s="2">
        <v>530</v>
      </c>
      <c r="K12" s="98"/>
    </row>
    <row r="13" spans="1:12" x14ac:dyDescent="0.35">
      <c r="A13" s="6" t="s">
        <v>56</v>
      </c>
      <c r="B13" s="2">
        <v>500</v>
      </c>
      <c r="D13" s="36"/>
      <c r="L13" s="12"/>
    </row>
    <row r="14" spans="1:12" x14ac:dyDescent="0.35">
      <c r="A14" s="6" t="s">
        <v>57</v>
      </c>
      <c r="B14" s="2">
        <v>470</v>
      </c>
    </row>
    <row r="15" spans="1:12" x14ac:dyDescent="0.35">
      <c r="A15" s="6" t="s">
        <v>58</v>
      </c>
      <c r="B15" s="2">
        <v>450</v>
      </c>
    </row>
    <row r="16" spans="1:12" x14ac:dyDescent="0.35">
      <c r="A16" s="6" t="s">
        <v>59</v>
      </c>
      <c r="B16" s="2">
        <v>430</v>
      </c>
      <c r="D16" s="36"/>
      <c r="E16" t="s">
        <v>86</v>
      </c>
      <c r="F16">
        <f>MEDIAN(B6:B25)</f>
        <v>440</v>
      </c>
      <c r="L16" s="12"/>
    </row>
    <row r="17" spans="1:12" x14ac:dyDescent="0.35">
      <c r="A17" s="6" t="s">
        <v>60</v>
      </c>
      <c r="B17" s="2">
        <v>410</v>
      </c>
    </row>
    <row r="18" spans="1:12" x14ac:dyDescent="0.35">
      <c r="A18" s="6" t="s">
        <v>61</v>
      </c>
      <c r="B18" s="2">
        <v>390</v>
      </c>
      <c r="E18" s="99" t="s">
        <v>90</v>
      </c>
    </row>
    <row r="19" spans="1:12" x14ac:dyDescent="0.35">
      <c r="A19" s="6" t="s">
        <v>62</v>
      </c>
      <c r="B19" s="2">
        <v>370</v>
      </c>
      <c r="D19" s="36"/>
      <c r="L19" s="12"/>
    </row>
    <row r="20" spans="1:12" x14ac:dyDescent="0.35">
      <c r="A20" s="6" t="s">
        <v>63</v>
      </c>
      <c r="B20" s="2">
        <v>350</v>
      </c>
      <c r="E20" t="s">
        <v>6</v>
      </c>
      <c r="F20">
        <f>QUARTILE(B6:B25,3)</f>
        <v>565</v>
      </c>
    </row>
    <row r="21" spans="1:12" x14ac:dyDescent="0.35">
      <c r="A21" s="6" t="s">
        <v>64</v>
      </c>
      <c r="B21" s="2">
        <v>330</v>
      </c>
    </row>
    <row r="22" spans="1:12" x14ac:dyDescent="0.35">
      <c r="A22" s="6" t="s">
        <v>65</v>
      </c>
      <c r="B22" s="2">
        <v>310</v>
      </c>
      <c r="E22" s="99" t="s">
        <v>91</v>
      </c>
      <c r="L22" s="12"/>
    </row>
    <row r="23" spans="1:12" x14ac:dyDescent="0.35">
      <c r="A23" s="6" t="s">
        <v>66</v>
      </c>
      <c r="B23" s="2">
        <v>290</v>
      </c>
      <c r="D23" s="35"/>
    </row>
    <row r="24" spans="1:12" x14ac:dyDescent="0.35">
      <c r="A24" s="6" t="s">
        <v>67</v>
      </c>
      <c r="B24" s="2">
        <v>270</v>
      </c>
      <c r="E24" t="s">
        <v>7</v>
      </c>
      <c r="F24" s="100">
        <f>_xlfn.STDEV.P(B6:B25)</f>
        <v>137.77155003846042</v>
      </c>
    </row>
    <row r="25" spans="1:12" x14ac:dyDescent="0.35">
      <c r="A25" s="6" t="s">
        <v>68</v>
      </c>
      <c r="B25" s="2">
        <v>250</v>
      </c>
    </row>
    <row r="26" spans="1:12" x14ac:dyDescent="0.35">
      <c r="E26" s="99" t="s">
        <v>92</v>
      </c>
    </row>
    <row r="28" spans="1:12" x14ac:dyDescent="0.35">
      <c r="E28" t="s">
        <v>8</v>
      </c>
      <c r="F28">
        <f>PERCENTILE(B6:B25,75%)</f>
        <v>565</v>
      </c>
    </row>
    <row r="30" spans="1:12" x14ac:dyDescent="0.35">
      <c r="E30" t="s">
        <v>95</v>
      </c>
    </row>
    <row r="32" spans="1:12" x14ac:dyDescent="0.35">
      <c r="E32" t="s">
        <v>93</v>
      </c>
      <c r="F32">
        <f>PERCENTILE(B6:B25,20%)</f>
        <v>326</v>
      </c>
    </row>
    <row r="34" spans="5:5" x14ac:dyDescent="0.35">
      <c r="E34" t="s">
        <v>94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5" x14ac:dyDescent="0.35"/>
  <cols>
    <col min="1" max="1" width="20.8164062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19" t="s">
        <v>19</v>
      </c>
      <c r="B1" s="20"/>
      <c r="C1" s="18"/>
      <c r="D1" s="12"/>
    </row>
    <row r="2" spans="1:13" x14ac:dyDescent="0.35">
      <c r="A2" s="19"/>
      <c r="B2" s="1"/>
      <c r="C2" s="18"/>
    </row>
    <row r="3" spans="1:13" x14ac:dyDescent="0.3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4">
      <c r="A4" s="52" t="s">
        <v>71</v>
      </c>
      <c r="B4" s="52" t="s">
        <v>70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16" thickBot="1" x14ac:dyDescent="0.4">
      <c r="A5" s="71">
        <v>1.4</v>
      </c>
      <c r="B5" s="55">
        <v>70</v>
      </c>
      <c r="C5" s="11"/>
      <c r="D5" s="79"/>
      <c r="E5" s="80"/>
      <c r="F5" s="50"/>
      <c r="G5" s="50"/>
      <c r="H5" s="50"/>
      <c r="I5" s="50"/>
      <c r="J5" s="50"/>
      <c r="K5" s="50"/>
      <c r="L5" s="50"/>
    </row>
    <row r="6" spans="1:13" ht="16" thickBot="1" x14ac:dyDescent="0.4">
      <c r="A6" s="72">
        <v>1.5</v>
      </c>
      <c r="B6" s="56">
        <v>73</v>
      </c>
      <c r="C6" s="81"/>
      <c r="D6" s="80"/>
      <c r="E6" s="80"/>
      <c r="F6" s="50"/>
      <c r="G6" s="50"/>
      <c r="H6" s="50"/>
      <c r="I6" s="50"/>
      <c r="J6" s="50"/>
      <c r="K6" s="50"/>
      <c r="L6" s="50"/>
    </row>
    <row r="7" spans="1:13" ht="16" thickBot="1" x14ac:dyDescent="0.4">
      <c r="A7" s="72">
        <v>2</v>
      </c>
      <c r="B7" s="56">
        <v>90</v>
      </c>
      <c r="C7" s="11"/>
      <c r="D7" s="79"/>
      <c r="E7" s="80"/>
      <c r="F7" s="50"/>
      <c r="G7" s="50"/>
      <c r="H7" s="50"/>
      <c r="I7" s="50"/>
      <c r="J7" s="50"/>
      <c r="K7" s="50"/>
      <c r="L7" s="50"/>
    </row>
    <row r="8" spans="1:13" ht="16" thickBot="1" x14ac:dyDescent="0.4">
      <c r="A8" s="72">
        <v>2.1</v>
      </c>
      <c r="B8" s="56">
        <v>95</v>
      </c>
      <c r="C8" s="11"/>
      <c r="D8" s="80"/>
      <c r="E8" s="80"/>
      <c r="F8" s="50"/>
      <c r="G8" s="50"/>
      <c r="H8" s="50"/>
      <c r="I8" s="50"/>
      <c r="J8" s="50"/>
      <c r="K8" s="50"/>
      <c r="L8" s="50"/>
    </row>
    <row r="9" spans="1:13" ht="16" thickBot="1" x14ac:dyDescent="0.4">
      <c r="A9" s="72">
        <v>2.4</v>
      </c>
      <c r="B9" s="56">
        <v>100</v>
      </c>
      <c r="C9" s="11"/>
      <c r="D9" s="79"/>
      <c r="E9" s="80"/>
      <c r="F9" s="50"/>
      <c r="G9" s="50"/>
      <c r="H9" s="50"/>
      <c r="I9" s="50"/>
      <c r="J9" s="50"/>
      <c r="K9" s="50"/>
      <c r="L9" s="50"/>
    </row>
    <row r="10" spans="1:13" ht="16" thickBot="1" x14ac:dyDescent="0.4">
      <c r="A10" s="72">
        <v>1.9</v>
      </c>
      <c r="B10" s="56">
        <v>82</v>
      </c>
      <c r="C10" s="81"/>
      <c r="D10" s="80"/>
      <c r="E10" s="80"/>
      <c r="F10" s="50"/>
      <c r="G10" s="50"/>
      <c r="H10" s="50"/>
      <c r="I10" s="50"/>
      <c r="J10" s="50"/>
      <c r="K10" s="50"/>
      <c r="L10" s="50"/>
    </row>
    <row r="11" spans="1:13" ht="16" thickBot="1" x14ac:dyDescent="0.4">
      <c r="A11" s="72">
        <v>2.2000000000000002</v>
      </c>
      <c r="B11" s="56">
        <v>92</v>
      </c>
      <c r="C11" s="11"/>
      <c r="D11" s="11"/>
      <c r="E11" s="80"/>
      <c r="F11" s="50"/>
      <c r="G11" s="50"/>
      <c r="H11" s="50"/>
      <c r="I11" s="50"/>
      <c r="J11" s="50"/>
      <c r="K11" s="50"/>
      <c r="L11" s="50"/>
    </row>
    <row r="12" spans="1:13" ht="16" thickBot="1" x14ac:dyDescent="0.4">
      <c r="A12" s="71">
        <v>2.6</v>
      </c>
      <c r="B12" s="55">
        <v>105</v>
      </c>
      <c r="C12" s="11"/>
      <c r="D12" s="80"/>
      <c r="E12" s="80"/>
      <c r="F12" s="50"/>
      <c r="G12" s="50"/>
      <c r="H12" s="50"/>
      <c r="I12" s="50"/>
      <c r="J12" s="50"/>
      <c r="K12" s="50"/>
      <c r="L12" s="50"/>
    </row>
    <row r="13" spans="1:13" ht="16" thickBot="1" x14ac:dyDescent="0.4">
      <c r="A13" s="72">
        <v>2.2999999999999998</v>
      </c>
      <c r="B13" s="56">
        <v>98</v>
      </c>
      <c r="C13" s="11"/>
      <c r="D13" s="11"/>
      <c r="E13" s="80"/>
      <c r="F13" s="50"/>
      <c r="G13" s="50"/>
      <c r="H13" s="50"/>
      <c r="I13" s="50"/>
      <c r="J13" s="50"/>
      <c r="K13" s="50"/>
      <c r="L13" s="50"/>
    </row>
    <row r="14" spans="1:13" ht="16" thickBot="1" x14ac:dyDescent="0.4">
      <c r="A14" s="72">
        <v>2</v>
      </c>
      <c r="B14" s="56">
        <v>86</v>
      </c>
      <c r="C14" s="11"/>
      <c r="D14" s="11"/>
      <c r="E14" s="79"/>
    </row>
    <row r="15" spans="1:13" ht="16" thickBot="1" x14ac:dyDescent="0.4">
      <c r="A15" s="72">
        <v>2.1</v>
      </c>
      <c r="B15" s="56">
        <v>90</v>
      </c>
    </row>
    <row r="16" spans="1:13" ht="16" thickBot="1" x14ac:dyDescent="0.4">
      <c r="A16" s="72">
        <v>1.8</v>
      </c>
      <c r="B16" s="56">
        <v>80</v>
      </c>
    </row>
    <row r="17" spans="1:5" ht="16" thickBot="1" x14ac:dyDescent="0.4">
      <c r="A17" s="72">
        <v>2.5</v>
      </c>
      <c r="B17" s="56">
        <v>104</v>
      </c>
    </row>
    <row r="18" spans="1:5" ht="16" thickBot="1" x14ac:dyDescent="0.4">
      <c r="A18" s="72">
        <v>2.7</v>
      </c>
      <c r="B18" s="56">
        <v>110</v>
      </c>
    </row>
    <row r="19" spans="1:5" ht="16" thickBot="1" x14ac:dyDescent="0.4">
      <c r="A19" s="71">
        <v>2.8</v>
      </c>
      <c r="B19" s="55">
        <v>115</v>
      </c>
    </row>
    <row r="20" spans="1:5" ht="16" thickBot="1" x14ac:dyDescent="0.4">
      <c r="A20" s="72">
        <v>2.2000000000000002</v>
      </c>
      <c r="B20" s="56">
        <v>94</v>
      </c>
    </row>
    <row r="21" spans="1:5" ht="16" thickBot="1" x14ac:dyDescent="0.4">
      <c r="A21" s="72">
        <v>2.4</v>
      </c>
      <c r="B21" s="56">
        <v>100</v>
      </c>
    </row>
    <row r="22" spans="1:5" ht="16" thickBot="1" x14ac:dyDescent="0.4">
      <c r="A22" s="72">
        <v>2.6</v>
      </c>
      <c r="B22" s="56">
        <v>108</v>
      </c>
    </row>
    <row r="23" spans="1:5" ht="16" thickBot="1" x14ac:dyDescent="0.4">
      <c r="A23" s="72">
        <v>2.1</v>
      </c>
      <c r="B23" s="56">
        <v>92</v>
      </c>
    </row>
    <row r="24" spans="1:5" ht="16" thickBot="1" x14ac:dyDescent="0.4">
      <c r="A24" s="72">
        <v>2</v>
      </c>
      <c r="B24" s="56">
        <v>88</v>
      </c>
    </row>
    <row r="25" spans="1:5" ht="16" thickBot="1" x14ac:dyDescent="0.4">
      <c r="A25" s="72">
        <v>2.2999999999999998</v>
      </c>
      <c r="B25" s="56">
        <v>96</v>
      </c>
      <c r="D25" s="12"/>
    </row>
    <row r="27" spans="1:5" x14ac:dyDescent="0.35">
      <c r="D27" s="12"/>
    </row>
    <row r="28" spans="1:5" x14ac:dyDescent="0.35">
      <c r="D28" s="12"/>
      <c r="E28" s="30"/>
    </row>
    <row r="32" spans="1:5" x14ac:dyDescent="0.35">
      <c r="E32" s="13"/>
    </row>
    <row r="34" spans="4:5" x14ac:dyDescent="0.35">
      <c r="D34" s="12"/>
      <c r="E34" s="29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1"/>
    </row>
    <row r="44" spans="4:5" x14ac:dyDescent="0.35">
      <c r="D44" s="12"/>
      <c r="E44" s="2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9"/>
  <sheetViews>
    <sheetView topLeftCell="A15" zoomScaleNormal="100" workbookViewId="0">
      <selection activeCell="H49" sqref="H49"/>
    </sheetView>
  </sheetViews>
  <sheetFormatPr defaultColWidth="9.1796875" defaultRowHeight="14.5" x14ac:dyDescent="0.35"/>
  <cols>
    <col min="1" max="1" width="17" style="26" customWidth="1"/>
    <col min="2" max="2" width="17.81640625" style="26" bestFit="1" customWidth="1"/>
    <col min="3" max="3" width="19.1796875" style="26" bestFit="1" customWidth="1"/>
    <col min="4" max="4" width="14.90625" style="26" customWidth="1"/>
    <col min="5" max="5" width="10" style="26" customWidth="1"/>
    <col min="6" max="7" width="9.1796875" style="26"/>
    <col min="8" max="8" width="11.54296875" style="26" customWidth="1"/>
    <col min="9" max="16384" width="9.1796875" style="26"/>
  </cols>
  <sheetData>
    <row r="1" spans="1:15" x14ac:dyDescent="0.35">
      <c r="A1" t="s">
        <v>19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22.5" x14ac:dyDescent="0.45">
      <c r="A3"/>
      <c r="C3"/>
      <c r="D3"/>
      <c r="E3"/>
      <c r="F3"/>
      <c r="G3"/>
      <c r="H3"/>
      <c r="I3"/>
      <c r="J3"/>
      <c r="K3" s="98"/>
      <c r="L3"/>
      <c r="M3"/>
      <c r="N3"/>
      <c r="O3"/>
    </row>
    <row r="4" spans="1:15" ht="22.5" x14ac:dyDescent="0.45">
      <c r="A4"/>
      <c r="B4"/>
      <c r="C4"/>
      <c r="D4"/>
      <c r="E4"/>
      <c r="F4"/>
      <c r="G4"/>
      <c r="H4"/>
      <c r="I4"/>
      <c r="J4"/>
      <c r="K4" s="98"/>
      <c r="L4"/>
      <c r="M4"/>
      <c r="N4"/>
      <c r="O4"/>
    </row>
    <row r="5" spans="1:15" ht="22.5" x14ac:dyDescent="0.45">
      <c r="A5"/>
      <c r="B5"/>
      <c r="C5"/>
      <c r="D5"/>
      <c r="E5"/>
      <c r="F5"/>
      <c r="G5"/>
      <c r="H5"/>
      <c r="I5"/>
      <c r="J5"/>
      <c r="K5" s="98"/>
      <c r="L5"/>
      <c r="M5"/>
      <c r="N5"/>
      <c r="O5"/>
    </row>
    <row r="6" spans="1:15" ht="22.5" x14ac:dyDescent="0.45">
      <c r="A6"/>
      <c r="B6"/>
      <c r="C6" s="12" t="s">
        <v>86</v>
      </c>
      <c r="D6" t="s">
        <v>7</v>
      </c>
      <c r="E6" s="12"/>
      <c r="F6"/>
      <c r="G6" s="12"/>
      <c r="H6"/>
      <c r="I6"/>
      <c r="J6"/>
      <c r="K6" s="98"/>
      <c r="L6"/>
      <c r="M6"/>
      <c r="N6"/>
      <c r="O6"/>
    </row>
    <row r="7" spans="1:15" ht="29.5" thickBot="1" x14ac:dyDescent="0.5">
      <c r="A7" s="5" t="s">
        <v>2</v>
      </c>
      <c r="B7" s="10" t="s">
        <v>72</v>
      </c>
      <c r="C7" s="2" t="s">
        <v>101</v>
      </c>
      <c r="D7" s="110" t="s">
        <v>103</v>
      </c>
      <c r="E7" s="17"/>
      <c r="F7" s="1"/>
      <c r="G7" s="1"/>
      <c r="H7" s="1"/>
      <c r="I7"/>
      <c r="J7"/>
      <c r="K7" s="98"/>
      <c r="L7"/>
      <c r="M7"/>
      <c r="N7"/>
      <c r="O7"/>
    </row>
    <row r="8" spans="1:15" ht="22.5" x14ac:dyDescent="0.45">
      <c r="A8" s="15">
        <v>2015</v>
      </c>
      <c r="B8" s="2">
        <v>5000</v>
      </c>
      <c r="C8" s="106" t="s">
        <v>96</v>
      </c>
      <c r="D8" s="109">
        <f>D9/C9*100</f>
        <v>41.666666666666679</v>
      </c>
      <c r="E8"/>
      <c r="F8"/>
      <c r="G8" s="99"/>
      <c r="H8"/>
      <c r="I8"/>
      <c r="J8"/>
      <c r="K8" s="98"/>
      <c r="L8"/>
      <c r="M8"/>
      <c r="N8"/>
    </row>
    <row r="9" spans="1:15" ht="22.5" x14ac:dyDescent="0.45">
      <c r="A9" s="15">
        <v>2016</v>
      </c>
      <c r="B9" s="2">
        <v>6000</v>
      </c>
      <c r="C9" s="107">
        <f>B9/B8*100</f>
        <v>120</v>
      </c>
      <c r="D9" s="109">
        <f t="shared" ref="D9:D10" si="0">D10/C10*100</f>
        <v>50.000000000000014</v>
      </c>
      <c r="E9"/>
      <c r="F9"/>
      <c r="G9" s="99"/>
      <c r="H9" s="99"/>
      <c r="I9"/>
      <c r="J9"/>
      <c r="K9" s="98"/>
      <c r="L9"/>
      <c r="M9"/>
      <c r="N9"/>
    </row>
    <row r="10" spans="1:15" ht="22.5" x14ac:dyDescent="0.45">
      <c r="A10" s="15">
        <v>2017</v>
      </c>
      <c r="B10" s="2">
        <v>8000</v>
      </c>
      <c r="C10" s="108">
        <f t="shared" ref="C10:C15" si="1">B10/B9*100</f>
        <v>133.33333333333331</v>
      </c>
      <c r="D10" s="109">
        <f t="shared" si="0"/>
        <v>66.666666666666671</v>
      </c>
      <c r="E10"/>
      <c r="F10"/>
      <c r="G10"/>
      <c r="H10"/>
      <c r="I10"/>
      <c r="J10"/>
      <c r="K10" s="98"/>
      <c r="L10"/>
      <c r="M10"/>
      <c r="N10"/>
    </row>
    <row r="11" spans="1:15" ht="22.5" x14ac:dyDescent="0.45">
      <c r="A11" s="15">
        <v>2018</v>
      </c>
      <c r="B11" s="2">
        <v>10000</v>
      </c>
      <c r="C11" s="109">
        <f t="shared" si="1"/>
        <v>125</v>
      </c>
      <c r="D11" s="109">
        <f>D12/C12*100</f>
        <v>83.333333333333343</v>
      </c>
      <c r="E11"/>
      <c r="F11"/>
      <c r="G11"/>
      <c r="H11"/>
      <c r="I11"/>
      <c r="J11"/>
      <c r="K11" s="98"/>
      <c r="L11"/>
      <c r="M11"/>
      <c r="N11"/>
    </row>
    <row r="12" spans="1:15" ht="22.5" x14ac:dyDescent="0.45">
      <c r="A12" s="15">
        <v>2019</v>
      </c>
      <c r="B12" s="2">
        <v>12000</v>
      </c>
      <c r="C12" s="109">
        <f t="shared" si="1"/>
        <v>120</v>
      </c>
      <c r="D12" s="109">
        <v>100</v>
      </c>
      <c r="E12"/>
      <c r="F12"/>
      <c r="G12"/>
      <c r="H12"/>
      <c r="I12"/>
      <c r="J12"/>
      <c r="K12" s="98"/>
      <c r="L12"/>
      <c r="M12"/>
      <c r="N12"/>
    </row>
    <row r="13" spans="1:15" x14ac:dyDescent="0.35">
      <c r="A13" s="15">
        <v>2020</v>
      </c>
      <c r="B13" s="2">
        <v>15000</v>
      </c>
      <c r="C13" s="109">
        <f t="shared" si="1"/>
        <v>125</v>
      </c>
      <c r="D13" s="108">
        <f>D12*C13/100</f>
        <v>125</v>
      </c>
      <c r="E13"/>
      <c r="F13"/>
      <c r="G13"/>
      <c r="H13"/>
      <c r="I13"/>
      <c r="J13"/>
      <c r="K13"/>
      <c r="L13"/>
      <c r="M13"/>
      <c r="N13"/>
    </row>
    <row r="14" spans="1:15" x14ac:dyDescent="0.35">
      <c r="A14" s="15">
        <v>2021</v>
      </c>
      <c r="B14" s="2">
        <v>18000</v>
      </c>
      <c r="C14" s="109">
        <f t="shared" si="1"/>
        <v>120</v>
      </c>
      <c r="D14" s="109">
        <f t="shared" ref="D14:D15" si="2">D13*C14/100</f>
        <v>150</v>
      </c>
      <c r="E14"/>
      <c r="F14"/>
      <c r="G14"/>
      <c r="H14"/>
      <c r="I14"/>
      <c r="J14"/>
      <c r="K14"/>
      <c r="L14"/>
      <c r="M14"/>
      <c r="N14"/>
    </row>
    <row r="15" spans="1:15" x14ac:dyDescent="0.35">
      <c r="A15" s="15">
        <v>2022</v>
      </c>
      <c r="B15" s="2">
        <v>21000</v>
      </c>
      <c r="C15" s="109">
        <f t="shared" si="1"/>
        <v>116.66666666666667</v>
      </c>
      <c r="D15" s="109">
        <f t="shared" si="2"/>
        <v>175</v>
      </c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17" spans="2:8" x14ac:dyDescent="0.35">
      <c r="B17" s="26" t="s">
        <v>102</v>
      </c>
    </row>
    <row r="19" spans="2:8" x14ac:dyDescent="0.35">
      <c r="B19" s="26" t="s">
        <v>104</v>
      </c>
    </row>
    <row r="20" spans="2:8" x14ac:dyDescent="0.35">
      <c r="F20" s="27"/>
    </row>
    <row r="21" spans="2:8" x14ac:dyDescent="0.35">
      <c r="F21" s="99"/>
      <c r="H21" s="26" t="s">
        <v>93</v>
      </c>
    </row>
    <row r="22" spans="2:8" ht="15" thickBot="1" x14ac:dyDescent="0.4">
      <c r="C22" s="5" t="s">
        <v>2</v>
      </c>
      <c r="D22" s="10" t="s">
        <v>72</v>
      </c>
      <c r="F22" s="99"/>
    </row>
    <row r="23" spans="2:8" x14ac:dyDescent="0.35">
      <c r="C23" s="15">
        <v>0</v>
      </c>
      <c r="D23" s="2">
        <v>5000</v>
      </c>
    </row>
    <row r="24" spans="2:8" x14ac:dyDescent="0.35">
      <c r="C24" s="15">
        <v>1</v>
      </c>
      <c r="D24" s="2">
        <v>6000</v>
      </c>
    </row>
    <row r="25" spans="2:8" x14ac:dyDescent="0.35">
      <c r="C25" s="15">
        <v>2</v>
      </c>
      <c r="D25" s="2">
        <v>8000</v>
      </c>
    </row>
    <row r="26" spans="2:8" x14ac:dyDescent="0.35">
      <c r="C26" s="15">
        <v>3</v>
      </c>
      <c r="D26" s="2">
        <v>10000</v>
      </c>
    </row>
    <row r="27" spans="2:8" x14ac:dyDescent="0.35">
      <c r="C27" s="15">
        <v>4</v>
      </c>
      <c r="D27" s="2">
        <v>12000</v>
      </c>
    </row>
    <row r="28" spans="2:8" x14ac:dyDescent="0.35">
      <c r="C28" s="15">
        <v>5</v>
      </c>
      <c r="D28" s="2">
        <v>15000</v>
      </c>
    </row>
    <row r="29" spans="2:8" x14ac:dyDescent="0.35">
      <c r="C29" s="15">
        <v>6</v>
      </c>
      <c r="D29" s="2">
        <v>18000</v>
      </c>
    </row>
    <row r="30" spans="2:8" x14ac:dyDescent="0.35">
      <c r="C30" s="15">
        <v>7</v>
      </c>
      <c r="D30" s="2">
        <v>21000</v>
      </c>
    </row>
    <row r="37" spans="8:17" ht="21" x14ac:dyDescent="0.5">
      <c r="H37" s="26" t="s">
        <v>105</v>
      </c>
      <c r="P37" s="111"/>
      <c r="Q37" s="111"/>
    </row>
    <row r="38" spans="8:17" ht="21" x14ac:dyDescent="0.5">
      <c r="P38" s="111"/>
      <c r="Q38" s="112"/>
    </row>
    <row r="39" spans="8:17" ht="21" x14ac:dyDescent="0.5">
      <c r="H39" s="26" t="s">
        <v>106</v>
      </c>
      <c r="P39" s="111"/>
      <c r="Q39" s="112"/>
    </row>
    <row r="40" spans="8:17" ht="21" x14ac:dyDescent="0.5">
      <c r="H40" s="26" t="s">
        <v>107</v>
      </c>
      <c r="P40" s="111"/>
      <c r="Q40" s="112"/>
    </row>
    <row r="41" spans="8:17" ht="21" x14ac:dyDescent="0.5">
      <c r="H41" s="26" t="s">
        <v>108</v>
      </c>
      <c r="P41" s="111"/>
      <c r="Q41" s="112"/>
    </row>
    <row r="42" spans="8:17" ht="21" x14ac:dyDescent="0.5">
      <c r="H42" s="26" t="s">
        <v>109</v>
      </c>
      <c r="I42" s="26" t="s">
        <v>110</v>
      </c>
      <c r="P42" s="113"/>
      <c r="Q42" s="112"/>
    </row>
    <row r="43" spans="8:17" ht="21" x14ac:dyDescent="0.5">
      <c r="H43" s="26" t="s">
        <v>111</v>
      </c>
      <c r="I43" s="114">
        <f>EXP(0.2096)</f>
        <v>1.2331846874138475</v>
      </c>
      <c r="P43" s="113"/>
      <c r="Q43" s="112"/>
    </row>
    <row r="44" spans="8:17" ht="21" x14ac:dyDescent="0.5">
      <c r="H44" s="26" t="s">
        <v>112</v>
      </c>
      <c r="P44" s="113"/>
      <c r="Q44" s="112"/>
    </row>
    <row r="45" spans="8:17" ht="21" x14ac:dyDescent="0.5">
      <c r="H45" s="26" t="s">
        <v>113</v>
      </c>
      <c r="I45" s="116">
        <f>(I43-1)*100%</f>
        <v>0.23318468741384746</v>
      </c>
      <c r="J45" s="26" t="s">
        <v>114</v>
      </c>
      <c r="P45" s="111"/>
      <c r="Q45" s="112"/>
    </row>
    <row r="46" spans="8:17" ht="21" x14ac:dyDescent="0.5">
      <c r="P46" s="113"/>
      <c r="Q46" s="112"/>
    </row>
    <row r="47" spans="8:17" x14ac:dyDescent="0.35">
      <c r="H47" s="26" t="s">
        <v>115</v>
      </c>
      <c r="I47" s="115">
        <f>5105.2*EXP(0.2096*8)</f>
        <v>27304.721286243384</v>
      </c>
    </row>
    <row r="49" spans="8:8" x14ac:dyDescent="0.35">
      <c r="H49" s="26" t="s">
        <v>116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0"/>
  <sheetViews>
    <sheetView tabSelected="1" topLeftCell="A3" workbookViewId="0">
      <selection activeCell="D7" sqref="D7"/>
    </sheetView>
  </sheetViews>
  <sheetFormatPr defaultColWidth="9.1796875" defaultRowHeight="14.5" x14ac:dyDescent="0.35"/>
  <cols>
    <col min="1" max="1" width="18.453125" style="22" customWidth="1"/>
    <col min="2" max="2" width="11.1796875" style="22" customWidth="1"/>
    <col min="3" max="3" width="14.1796875" style="22" customWidth="1"/>
    <col min="4" max="4" width="20.36328125" style="22" customWidth="1"/>
    <col min="5" max="16384" width="9.1796875" style="22"/>
  </cols>
  <sheetData>
    <row r="1" spans="1:17" x14ac:dyDescent="0.35">
      <c r="A1" t="s">
        <v>0</v>
      </c>
      <c r="B1"/>
      <c r="C1"/>
      <c r="D1"/>
      <c r="E1"/>
      <c r="F1"/>
      <c r="G1"/>
      <c r="H1"/>
      <c r="I1"/>
      <c r="J1"/>
      <c r="K1"/>
    </row>
    <row r="2" spans="1:17" x14ac:dyDescent="0.35">
      <c r="A2"/>
      <c r="B2"/>
      <c r="C2"/>
      <c r="D2"/>
      <c r="E2"/>
      <c r="F2"/>
      <c r="G2"/>
      <c r="H2"/>
      <c r="I2"/>
      <c r="J2"/>
      <c r="K2"/>
    </row>
    <row r="3" spans="1:17" x14ac:dyDescent="0.35">
      <c r="A3" t="s">
        <v>0</v>
      </c>
      <c r="B3"/>
      <c r="C3"/>
      <c r="D3"/>
      <c r="E3"/>
      <c r="F3"/>
      <c r="G3"/>
      <c r="H3"/>
      <c r="I3"/>
      <c r="J3"/>
      <c r="K3"/>
    </row>
    <row r="4" spans="1:17" x14ac:dyDescent="0.35">
      <c r="A4"/>
      <c r="B4"/>
      <c r="C4" s="12" t="s">
        <v>86</v>
      </c>
      <c r="D4" t="s">
        <v>8</v>
      </c>
      <c r="E4"/>
      <c r="F4"/>
      <c r="G4"/>
      <c r="H4"/>
      <c r="I4"/>
      <c r="J4"/>
      <c r="K4"/>
      <c r="L4" s="24"/>
      <c r="M4" s="24"/>
      <c r="N4" s="24"/>
      <c r="O4" s="24"/>
      <c r="P4" s="24"/>
      <c r="Q4" s="24"/>
    </row>
    <row r="5" spans="1:17" ht="34.5" customHeight="1" thickBot="1" x14ac:dyDescent="0.4">
      <c r="A5" s="5" t="s">
        <v>2</v>
      </c>
      <c r="B5" s="5" t="s">
        <v>85</v>
      </c>
      <c r="C5" s="110" t="s">
        <v>117</v>
      </c>
      <c r="D5" s="119" t="s">
        <v>120</v>
      </c>
      <c r="E5"/>
      <c r="F5"/>
      <c r="G5"/>
      <c r="H5"/>
      <c r="I5"/>
      <c r="J5"/>
      <c r="K5"/>
    </row>
    <row r="6" spans="1:17" x14ac:dyDescent="0.35">
      <c r="A6" s="16">
        <v>2010</v>
      </c>
      <c r="B6" s="75">
        <v>108</v>
      </c>
      <c r="C6" s="108">
        <f t="shared" ref="C6:C9" si="0">C7/B7*100</f>
        <v>70.045448793322279</v>
      </c>
      <c r="D6" s="109">
        <f>$D$11*C6/100</f>
        <v>100.86544626238408</v>
      </c>
      <c r="E6"/>
      <c r="F6"/>
      <c r="G6"/>
      <c r="H6"/>
      <c r="I6"/>
      <c r="J6"/>
      <c r="K6"/>
    </row>
    <row r="7" spans="1:17" x14ac:dyDescent="0.35">
      <c r="A7" s="15">
        <v>2011</v>
      </c>
      <c r="B7" s="69">
        <v>107</v>
      </c>
      <c r="C7" s="109">
        <f t="shared" si="0"/>
        <v>74.948630208854837</v>
      </c>
      <c r="D7" s="109">
        <f>$D$11*C7/100</f>
        <v>107.92602750075098</v>
      </c>
      <c r="E7"/>
      <c r="F7"/>
      <c r="G7"/>
      <c r="H7"/>
      <c r="I7"/>
      <c r="J7"/>
      <c r="K7" s="97"/>
    </row>
    <row r="8" spans="1:17" x14ac:dyDescent="0.35">
      <c r="A8" s="16">
        <v>2012</v>
      </c>
      <c r="B8" s="69">
        <v>104</v>
      </c>
      <c r="C8" s="109">
        <f t="shared" si="0"/>
        <v>77.946575417209033</v>
      </c>
      <c r="D8" s="109">
        <f>$D$11*C8/100</f>
        <v>112.243068600781</v>
      </c>
      <c r="E8"/>
      <c r="F8"/>
      <c r="G8"/>
      <c r="H8"/>
      <c r="I8"/>
      <c r="J8"/>
      <c r="K8" s="97"/>
    </row>
    <row r="9" spans="1:17" ht="20" x14ac:dyDescent="0.4">
      <c r="A9" s="15">
        <v>2013</v>
      </c>
      <c r="B9" s="69">
        <v>109</v>
      </c>
      <c r="C9" s="109">
        <f t="shared" si="0"/>
        <v>84.961767204757848</v>
      </c>
      <c r="D9" s="109">
        <f>$D$11*C9/100</f>
        <v>122.3449447748513</v>
      </c>
      <c r="E9"/>
      <c r="F9"/>
      <c r="G9"/>
      <c r="H9"/>
      <c r="I9"/>
      <c r="J9" s="117"/>
    </row>
    <row r="10" spans="1:17" ht="20" x14ac:dyDescent="0.4">
      <c r="A10" s="16">
        <v>2014</v>
      </c>
      <c r="B10" s="69">
        <v>107</v>
      </c>
      <c r="C10" s="109">
        <f>C11/B11*100</f>
        <v>90.909090909090907</v>
      </c>
      <c r="D10" s="109">
        <f>$D$11*C10/100</f>
        <v>130.90909090909091</v>
      </c>
      <c r="E10"/>
      <c r="F10"/>
      <c r="G10"/>
      <c r="H10"/>
      <c r="I10"/>
      <c r="J10" s="117"/>
    </row>
    <row r="11" spans="1:17" ht="20" x14ac:dyDescent="0.4">
      <c r="A11" s="15">
        <v>2015</v>
      </c>
      <c r="B11" s="69">
        <v>110</v>
      </c>
      <c r="C11" s="109">
        <v>100</v>
      </c>
      <c r="D11" s="109">
        <f>D14/C11*100</f>
        <v>144</v>
      </c>
      <c r="E11"/>
      <c r="F11"/>
      <c r="G11"/>
      <c r="H11"/>
      <c r="I11"/>
      <c r="J11" s="117"/>
    </row>
    <row r="12" spans="1:17" ht="20" x14ac:dyDescent="0.4">
      <c r="A12" s="16">
        <v>2016</v>
      </c>
      <c r="B12" s="69">
        <v>99</v>
      </c>
      <c r="C12" s="109">
        <f>C11*B12/100</f>
        <v>99</v>
      </c>
      <c r="D12" s="109">
        <f>$D$11*C12/100</f>
        <v>142.56</v>
      </c>
      <c r="E12"/>
      <c r="F12"/>
      <c r="G12"/>
      <c r="H12"/>
      <c r="I12"/>
      <c r="J12" s="117"/>
    </row>
    <row r="13" spans="1:17" ht="20" x14ac:dyDescent="0.4">
      <c r="A13" s="15">
        <v>2017</v>
      </c>
      <c r="B13" s="69">
        <v>99</v>
      </c>
      <c r="C13" s="109">
        <f t="shared" ref="C13:C18" si="1">C12*B13/100</f>
        <v>98.01</v>
      </c>
      <c r="D13" s="109">
        <f>$D$11*C13/100</f>
        <v>141.1344</v>
      </c>
      <c r="E13"/>
      <c r="F13"/>
      <c r="G13"/>
      <c r="H13"/>
      <c r="I13"/>
      <c r="J13" s="117"/>
    </row>
    <row r="14" spans="1:17" ht="20" x14ac:dyDescent="0.4">
      <c r="A14" s="16">
        <v>2018</v>
      </c>
      <c r="B14" s="69">
        <v>104</v>
      </c>
      <c r="C14" s="109">
        <f t="shared" si="1"/>
        <v>101.93040000000001</v>
      </c>
      <c r="D14" s="109">
        <v>144</v>
      </c>
      <c r="E14"/>
      <c r="F14"/>
      <c r="G14"/>
      <c r="H14"/>
      <c r="I14"/>
      <c r="J14" s="117"/>
    </row>
    <row r="15" spans="1:17" x14ac:dyDescent="0.35">
      <c r="A15" s="15">
        <v>2019</v>
      </c>
      <c r="B15" s="69">
        <v>104</v>
      </c>
      <c r="C15" s="109">
        <f t="shared" si="1"/>
        <v>106.007616</v>
      </c>
      <c r="D15" s="109">
        <f>$D$11*C15/100</f>
        <v>152.65096703999998</v>
      </c>
      <c r="E15"/>
      <c r="F15"/>
      <c r="G15"/>
      <c r="H15"/>
      <c r="I15"/>
      <c r="J15"/>
    </row>
    <row r="16" spans="1:17" x14ac:dyDescent="0.35">
      <c r="A16" s="16">
        <v>2020</v>
      </c>
      <c r="B16" s="69">
        <v>99</v>
      </c>
      <c r="C16" s="109">
        <f t="shared" si="1"/>
        <v>104.94753983999999</v>
      </c>
      <c r="D16" s="109">
        <f>$D$11*C16/100</f>
        <v>151.12445736959998</v>
      </c>
      <c r="E16"/>
      <c r="F16"/>
      <c r="G16"/>
      <c r="H16"/>
      <c r="I16"/>
      <c r="J16"/>
    </row>
    <row r="17" spans="1:10" x14ac:dyDescent="0.35">
      <c r="A17" s="15">
        <v>2021</v>
      </c>
      <c r="B17" s="69">
        <v>99</v>
      </c>
      <c r="C17" s="109">
        <f t="shared" si="1"/>
        <v>103.8980644416</v>
      </c>
      <c r="D17" s="109">
        <f t="shared" ref="D17:D18" si="2">$D$11*C17/100</f>
        <v>149.61321279590399</v>
      </c>
      <c r="E17"/>
      <c r="F17"/>
      <c r="G17"/>
      <c r="H17"/>
      <c r="I17"/>
      <c r="J17"/>
    </row>
    <row r="18" spans="1:10" x14ac:dyDescent="0.35">
      <c r="A18" s="16">
        <v>2022</v>
      </c>
      <c r="B18" s="69">
        <v>101</v>
      </c>
      <c r="C18" s="109">
        <f t="shared" si="1"/>
        <v>104.937045086016</v>
      </c>
      <c r="D18" s="109">
        <f t="shared" si="2"/>
        <v>151.10934492386303</v>
      </c>
      <c r="E18"/>
      <c r="F18"/>
      <c r="G18"/>
      <c r="H18"/>
      <c r="I18"/>
      <c r="J18"/>
    </row>
    <row r="19" spans="1:10" x14ac:dyDescent="0.35">
      <c r="D19" s="22" t="s">
        <v>8</v>
      </c>
    </row>
    <row r="20" spans="1:10" x14ac:dyDescent="0.35">
      <c r="C20" s="22" t="s">
        <v>118</v>
      </c>
    </row>
    <row r="22" spans="1:10" x14ac:dyDescent="0.35">
      <c r="C22" s="22" t="s">
        <v>119</v>
      </c>
    </row>
    <row r="29" spans="1:10" ht="21" x14ac:dyDescent="0.5">
      <c r="I29" s="118"/>
    </row>
    <row r="30" spans="1:10" ht="21" x14ac:dyDescent="0.5">
      <c r="I30" s="1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4.5" x14ac:dyDescent="0.35"/>
  <cols>
    <col min="1" max="1" width="22.1796875" customWidth="1"/>
    <col min="2" max="2" width="22.54296875" customWidth="1"/>
    <col min="5" max="5" width="10.453125" bestFit="1" customWidth="1"/>
    <col min="14" max="14" width="12.1796875" customWidth="1"/>
  </cols>
  <sheetData>
    <row r="1" spans="1:9" x14ac:dyDescent="0.35">
      <c r="A1" t="s">
        <v>87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3" t="s">
        <v>73</v>
      </c>
      <c r="B5" s="73" t="s">
        <v>74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95">
        <v>1</v>
      </c>
      <c r="B6" s="76">
        <v>12</v>
      </c>
      <c r="C6" s="11"/>
      <c r="D6" s="11"/>
      <c r="E6" s="11"/>
      <c r="F6" s="11"/>
      <c r="G6" s="11"/>
      <c r="H6" s="11"/>
      <c r="I6" s="11"/>
    </row>
    <row r="7" spans="1:9" x14ac:dyDescent="0.35">
      <c r="A7" s="96">
        <v>2</v>
      </c>
      <c r="B7" s="76">
        <v>15</v>
      </c>
      <c r="C7" s="11"/>
      <c r="D7" s="11"/>
      <c r="E7" s="11"/>
      <c r="F7" s="11"/>
      <c r="G7" s="11"/>
      <c r="H7" s="11"/>
      <c r="I7" s="11"/>
    </row>
    <row r="8" spans="1:9" x14ac:dyDescent="0.35">
      <c r="A8" s="95">
        <v>3</v>
      </c>
      <c r="B8" s="76">
        <v>18</v>
      </c>
      <c r="C8" s="11"/>
      <c r="D8" s="11"/>
      <c r="E8" s="11"/>
      <c r="F8" s="11"/>
      <c r="G8" s="11"/>
      <c r="H8" s="11"/>
      <c r="I8" s="11"/>
    </row>
    <row r="9" spans="1:9" x14ac:dyDescent="0.35">
      <c r="A9" s="96">
        <v>4</v>
      </c>
      <c r="B9" s="76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95">
        <v>5</v>
      </c>
      <c r="B10" s="76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96">
        <v>6</v>
      </c>
      <c r="B11" s="76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95">
        <v>7</v>
      </c>
      <c r="B12" s="76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96">
        <v>8</v>
      </c>
      <c r="B13" s="76">
        <v>32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95">
        <v>9</v>
      </c>
      <c r="B14" s="76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96">
        <v>10</v>
      </c>
      <c r="B15" s="76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95">
        <v>11</v>
      </c>
      <c r="B16" s="76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96">
        <v>12</v>
      </c>
      <c r="B17" s="76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95">
        <v>13</v>
      </c>
      <c r="B18" s="76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96">
        <v>14</v>
      </c>
      <c r="B19" s="76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95">
        <v>15</v>
      </c>
      <c r="B20" s="76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96">
        <v>16</v>
      </c>
      <c r="B21" s="76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95">
        <v>17</v>
      </c>
      <c r="B22" s="76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96">
        <v>18</v>
      </c>
      <c r="B23" s="76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95">
        <v>19</v>
      </c>
      <c r="B24" s="76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96">
        <v>20</v>
      </c>
      <c r="B25" s="76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95">
        <v>21</v>
      </c>
      <c r="B26" s="76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96">
        <v>22</v>
      </c>
      <c r="B27" s="76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95">
        <v>23</v>
      </c>
      <c r="B28" s="76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96">
        <v>24</v>
      </c>
      <c r="B29" s="76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95">
        <v>25</v>
      </c>
      <c r="B30" s="76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96">
        <v>26</v>
      </c>
      <c r="B31" s="76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95">
        <v>27</v>
      </c>
      <c r="B32" s="76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96">
        <v>28</v>
      </c>
      <c r="B33" s="76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95">
        <v>29</v>
      </c>
      <c r="B34" s="76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96">
        <v>30</v>
      </c>
      <c r="B35" s="76">
        <v>30</v>
      </c>
      <c r="C35" s="11"/>
      <c r="D35" s="11"/>
      <c r="E35" s="11"/>
      <c r="F35" s="11"/>
      <c r="G35" s="11"/>
      <c r="H35" s="11"/>
      <c r="I35" s="11"/>
    </row>
  </sheetData>
  <phoneticPr fontId="23" type="noConversion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A6" sqref="A6"/>
    </sheetView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20</v>
      </c>
    </row>
    <row r="5" spans="1:14" x14ac:dyDescent="0.35">
      <c r="A5" t="s">
        <v>86</v>
      </c>
    </row>
    <row r="8" spans="1:14" ht="15" customHeight="1" x14ac:dyDescent="0.35">
      <c r="A8" t="s">
        <v>6</v>
      </c>
    </row>
    <row r="11" spans="1:14" x14ac:dyDescent="0.35">
      <c r="A11" t="s">
        <v>7</v>
      </c>
    </row>
    <row r="12" spans="1:14" x14ac:dyDescent="0.35">
      <c r="N12" s="12"/>
    </row>
    <row r="14" spans="1:14" x14ac:dyDescent="0.35">
      <c r="A14" t="s">
        <v>8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0</v>
      </c>
    </row>
    <row r="3" spans="1:4" x14ac:dyDescent="0.35">
      <c r="B3" s="62"/>
    </row>
    <row r="4" spans="1:4" ht="14.5" customHeight="1" x14ac:dyDescent="0.35">
      <c r="A4" s="58" t="s">
        <v>75</v>
      </c>
      <c r="B4" s="58" t="s">
        <v>76</v>
      </c>
      <c r="C4" s="58" t="s">
        <v>77</v>
      </c>
    </row>
    <row r="5" spans="1:4" x14ac:dyDescent="0.35">
      <c r="A5" s="57">
        <v>25</v>
      </c>
      <c r="B5" s="57">
        <v>32</v>
      </c>
      <c r="C5" s="57">
        <v>27</v>
      </c>
    </row>
    <row r="6" spans="1:4" x14ac:dyDescent="0.35">
      <c r="A6" s="57">
        <v>28</v>
      </c>
      <c r="B6" s="57">
        <v>35</v>
      </c>
      <c r="C6" s="57">
        <v>29</v>
      </c>
    </row>
    <row r="7" spans="1:4" x14ac:dyDescent="0.35">
      <c r="A7" s="57">
        <v>30</v>
      </c>
      <c r="B7" s="57">
        <v>33</v>
      </c>
      <c r="C7" s="57">
        <v>34</v>
      </c>
    </row>
    <row r="8" spans="1:4" x14ac:dyDescent="0.35">
      <c r="A8" s="57">
        <v>26</v>
      </c>
      <c r="B8" s="57">
        <v>26</v>
      </c>
      <c r="C8" s="57">
        <v>26</v>
      </c>
      <c r="D8" s="3"/>
    </row>
    <row r="9" spans="1:4" x14ac:dyDescent="0.35">
      <c r="A9" s="57">
        <v>34</v>
      </c>
      <c r="B9" s="57">
        <v>34</v>
      </c>
      <c r="C9" s="57">
        <v>28</v>
      </c>
    </row>
    <row r="10" spans="1:4" x14ac:dyDescent="0.35">
      <c r="A10" s="57">
        <v>29</v>
      </c>
      <c r="B10" s="57">
        <v>31</v>
      </c>
      <c r="C10" s="57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24.81640625" customWidth="1"/>
    <col min="4" max="4" width="10.1796875" bestFit="1" customWidth="1"/>
    <col min="5" max="5" width="16.1796875" bestFit="1" customWidth="1"/>
    <col min="6" max="6" width="32.453125" bestFit="1" customWidth="1"/>
    <col min="7" max="7" width="29.453125" bestFit="1" customWidth="1"/>
  </cols>
  <sheetData>
    <row r="1" spans="1:7" x14ac:dyDescent="0.35">
      <c r="A1" t="s">
        <v>87</v>
      </c>
    </row>
    <row r="3" spans="1:7" x14ac:dyDescent="0.35">
      <c r="A3" s="64"/>
      <c r="B3" s="62"/>
    </row>
    <row r="4" spans="1:7" ht="29" x14ac:dyDescent="0.35">
      <c r="A4" s="70" t="s">
        <v>78</v>
      </c>
      <c r="B4" s="70" t="s">
        <v>79</v>
      </c>
    </row>
    <row r="5" spans="1:7" x14ac:dyDescent="0.35">
      <c r="A5" s="14">
        <v>2.5</v>
      </c>
      <c r="B5" s="14">
        <v>1.8</v>
      </c>
    </row>
    <row r="6" spans="1:7" x14ac:dyDescent="0.35">
      <c r="A6" s="14">
        <v>3.1</v>
      </c>
      <c r="B6" s="14">
        <v>2.2000000000000002</v>
      </c>
    </row>
    <row r="7" spans="1:7" x14ac:dyDescent="0.35">
      <c r="A7" s="14">
        <v>2.8</v>
      </c>
      <c r="B7" s="14">
        <v>1.9</v>
      </c>
    </row>
    <row r="8" spans="1:7" x14ac:dyDescent="0.35">
      <c r="A8" s="14">
        <v>2.9</v>
      </c>
      <c r="B8" s="14">
        <v>2</v>
      </c>
    </row>
    <row r="9" spans="1:7" x14ac:dyDescent="0.35">
      <c r="A9" s="14">
        <v>2.7</v>
      </c>
      <c r="B9" s="14">
        <v>1.7</v>
      </c>
    </row>
    <row r="10" spans="1:7" x14ac:dyDescent="0.35">
      <c r="A10" s="14">
        <v>3.4</v>
      </c>
      <c r="B10" s="14">
        <v>2.5</v>
      </c>
    </row>
    <row r="11" spans="1:7" x14ac:dyDescent="0.35">
      <c r="A11" s="14">
        <v>3.6</v>
      </c>
      <c r="B11" s="14">
        <v>2.8</v>
      </c>
    </row>
    <row r="12" spans="1:7" x14ac:dyDescent="0.35">
      <c r="A12" s="14">
        <v>3</v>
      </c>
      <c r="B12" s="14">
        <v>2.1</v>
      </c>
    </row>
    <row r="13" spans="1:7" x14ac:dyDescent="0.35">
      <c r="A13" s="14">
        <v>3.8</v>
      </c>
      <c r="B13" s="14">
        <v>2.9</v>
      </c>
    </row>
    <row r="14" spans="1:7" x14ac:dyDescent="0.35">
      <c r="A14" s="14">
        <v>3.5</v>
      </c>
      <c r="B14" s="14">
        <v>2.6</v>
      </c>
    </row>
    <row r="15" spans="1:7" x14ac:dyDescent="0.35">
      <c r="A15" s="74">
        <v>4</v>
      </c>
      <c r="B15" s="74">
        <v>2.25</v>
      </c>
    </row>
    <row r="16" spans="1:7" x14ac:dyDescent="0.35">
      <c r="A16" s="74">
        <v>3.7</v>
      </c>
      <c r="B16" s="74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workbookViewId="0"/>
  </sheetViews>
  <sheetFormatPr defaultColWidth="9.1796875" defaultRowHeight="14.5" x14ac:dyDescent="0.35"/>
  <cols>
    <col min="1" max="1" width="18" customWidth="1"/>
    <col min="2" max="2" width="16.8164062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0</v>
      </c>
    </row>
    <row r="5" spans="1:3" x14ac:dyDescent="0.35">
      <c r="A5" s="59"/>
      <c r="B5" s="45"/>
      <c r="C5" s="45"/>
    </row>
    <row r="6" spans="1:3" x14ac:dyDescent="0.35">
      <c r="A6" s="12"/>
      <c r="B6" s="12"/>
      <c r="C6" s="12"/>
    </row>
    <row r="7" spans="1:3" x14ac:dyDescent="0.35">
      <c r="A7" s="60" t="s">
        <v>80</v>
      </c>
      <c r="B7" s="60" t="s">
        <v>72</v>
      </c>
      <c r="C7" s="12"/>
    </row>
    <row r="8" spans="1:3" x14ac:dyDescent="0.35">
      <c r="A8" s="61">
        <v>1</v>
      </c>
      <c r="B8" s="61">
        <v>120</v>
      </c>
      <c r="C8" s="12"/>
    </row>
    <row r="9" spans="1:3" x14ac:dyDescent="0.35">
      <c r="A9" s="61">
        <v>2</v>
      </c>
      <c r="B9" s="61">
        <v>95</v>
      </c>
      <c r="C9" s="12"/>
    </row>
    <row r="10" spans="1:3" x14ac:dyDescent="0.35">
      <c r="A10" s="61">
        <v>3</v>
      </c>
      <c r="B10" s="61">
        <v>110</v>
      </c>
      <c r="C10" s="12"/>
    </row>
    <row r="11" spans="1:3" x14ac:dyDescent="0.35">
      <c r="A11" s="61">
        <v>4</v>
      </c>
      <c r="B11" s="61">
        <v>135</v>
      </c>
      <c r="C11" s="12"/>
    </row>
    <row r="12" spans="1:3" x14ac:dyDescent="0.35">
      <c r="A12" s="61">
        <v>5</v>
      </c>
      <c r="B12" s="61">
        <v>112</v>
      </c>
      <c r="C12" s="12"/>
    </row>
    <row r="13" spans="1:3" x14ac:dyDescent="0.35">
      <c r="A13" s="61">
        <v>6</v>
      </c>
      <c r="B13" s="61">
        <v>98</v>
      </c>
      <c r="C13" s="12"/>
    </row>
    <row r="14" spans="1:3" x14ac:dyDescent="0.35">
      <c r="A14" s="61">
        <v>7</v>
      </c>
      <c r="B14" s="61">
        <v>128</v>
      </c>
      <c r="C14" s="12"/>
    </row>
    <row r="15" spans="1:3" x14ac:dyDescent="0.35">
      <c r="A15" s="61">
        <v>8</v>
      </c>
      <c r="B15" s="61">
        <v>105</v>
      </c>
      <c r="C15" s="12"/>
    </row>
    <row r="16" spans="1:3" x14ac:dyDescent="0.35">
      <c r="A16" s="61">
        <v>9</v>
      </c>
      <c r="B16" s="61">
        <v>115</v>
      </c>
      <c r="C16" s="12"/>
    </row>
    <row r="17" spans="1:3" x14ac:dyDescent="0.3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6FFA7-1F8A-4D7C-9B28-7E56749E42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6B8BEA-38AE-4299-99E7-F0E97EE80AD0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A42F7FBD-6F6E-4BC1-A4A3-3FEA05ACF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 instructions</vt:lpstr>
      <vt:lpstr>formulas</vt:lpstr>
      <vt:lpstr>1lo1</vt:lpstr>
      <vt:lpstr>1lo2</vt:lpstr>
      <vt:lpstr>1lo3</vt:lpstr>
      <vt:lpstr>2lo1</vt:lpstr>
      <vt:lpstr>2lo2</vt:lpstr>
      <vt:lpstr>3lo1</vt:lpstr>
      <vt:lpstr>3lo2</vt:lpstr>
      <vt:lpstr>4lo1</vt:lpstr>
      <vt:lpstr>4lo2</vt:lpstr>
      <vt:lpstr>5lo1</vt:lpstr>
      <vt:lpstr>5lo2</vt:lpstr>
      <vt:lpstr>6lo1</vt:lpstr>
      <vt:lpstr>6lo2</vt:lpstr>
      <vt:lpstr>6lo3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2024-09-06T18:26:06Z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