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900/"/>
    </mc:Choice>
  </mc:AlternateContent>
  <xr:revisionPtr revIDLastSave="0" documentId="8_{B92B8488-36C7-4EC9-B9B9-54A7BD36E5DB}" xr6:coauthVersionLast="47" xr6:coauthVersionMax="47" xr10:uidLastSave="{00000000-0000-0000-0000-000000000000}"/>
  <bookViews>
    <workbookView xWindow="-28920" yWindow="-4575" windowWidth="29040" windowHeight="15840" activeTab="8" xr2:uid="{00000000-000D-0000-FFFF-FFFF00000000}"/>
  </bookViews>
  <sheets>
    <sheet name="upute" sheetId="30" r:id="rId1"/>
    <sheet name="Formule" sheetId="31" r:id="rId2"/>
    <sheet name="1ish1" sheetId="21" r:id="rId3"/>
    <sheet name="1ish2" sheetId="22" r:id="rId4"/>
    <sheet name="1ish3" sheetId="20" r:id="rId5"/>
    <sheet name="2ish1" sheetId="17" state="hidden" r:id="rId6"/>
    <sheet name="2ish2" sheetId="18" state="hidden" r:id="rId7"/>
    <sheet name="3ish1" sheetId="16" r:id="rId8"/>
    <sheet name="3ish2" sheetId="25" r:id="rId9"/>
    <sheet name="4ish1" sheetId="13" state="hidden" r:id="rId10"/>
    <sheet name="4ish2" sheetId="12" state="hidden" r:id="rId11"/>
    <sheet name="5ish1" sheetId="10" state="hidden" r:id="rId12"/>
    <sheet name="5ish2" sheetId="9" state="hidden" r:id="rId13"/>
    <sheet name="6ish1" sheetId="7" state="hidden" r:id="rId14"/>
    <sheet name="6ish2" sheetId="27" state="hidden" r:id="rId15"/>
    <sheet name="6ish3" sheetId="4" state="hidden" r:id="rId16"/>
  </sheets>
  <calcPr calcId="191029"/>
  <pivotCaches>
    <pivotCache cacheId="2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5" l="1"/>
  <c r="F15" i="25"/>
  <c r="B13" i="25"/>
  <c r="C12" i="25"/>
  <c r="C11" i="25"/>
  <c r="B12" i="25"/>
  <c r="D37" i="16"/>
  <c r="D35" i="16"/>
  <c r="D33" i="16"/>
  <c r="D17" i="16"/>
  <c r="F15" i="22"/>
  <c r="F14" i="22" s="1"/>
  <c r="F13" i="22" s="1"/>
  <c r="F16" i="22"/>
  <c r="F17" i="22"/>
  <c r="E10" i="22" l="1"/>
  <c r="E9" i="22"/>
  <c r="H8" i="30"/>
  <c r="H7" i="30"/>
  <c r="E19" i="22" l="1"/>
</calcChain>
</file>

<file path=xl/sharedStrings.xml><?xml version="1.0" encoding="utf-8"?>
<sst xmlns="http://schemas.openxmlformats.org/spreadsheetml/2006/main" count="189" uniqueCount="157">
  <si>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</si>
  <si>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</si>
  <si>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</si>
  <si>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</si>
  <si>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</si>
  <si>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</si>
  <si>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</si>
  <si>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</si>
  <si>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</si>
  <si>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</si>
  <si>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</si>
  <si>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</si>
  <si>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</si>
  <si>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</si>
  <si>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</si>
  <si>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</si>
  <si>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</si>
  <si>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</si>
  <si>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</si>
  <si>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</si>
  <si>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</si>
  <si>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</si>
  <si>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</si>
  <si>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</si>
  <si>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</si>
  <si>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</si>
  <si>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</si>
  <si>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</si>
  <si>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</si>
  <si>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</si>
  <si>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</si>
  <si>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</si>
  <si>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</si>
  <si>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</si>
  <si>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Grad</t>
  </si>
  <si>
    <t>Helsinki</t>
  </si>
  <si>
    <t>Moskva</t>
  </si>
  <si>
    <t>London</t>
  </si>
  <si>
    <t>Berlin</t>
  </si>
  <si>
    <t>Paris</t>
  </si>
  <si>
    <t>Madrid</t>
  </si>
  <si>
    <t>Rim</t>
  </si>
  <si>
    <t>Atena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</si>
  <si>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</si>
  <si>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</si>
  <si>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</si>
  <si>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</si>
  <si>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</si>
  <si>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</si>
  <si>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</si>
  <si>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</si>
  <si>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</si>
  <si>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</si>
  <si>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</si>
  <si>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Prosj. temperatura (°C)</t>
  </si>
  <si>
    <t>Redni broj kompanije</t>
  </si>
  <si>
    <t>Broj novih pretplatnika</t>
  </si>
  <si>
    <t>Redni broj kampanje</t>
  </si>
  <si>
    <t>Ukupni prihod (000 €)</t>
  </si>
  <si>
    <t>Prodani uređaji (u tisućama)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</si>
  <si>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</si>
  <si>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</si>
  <si>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</si>
  <si>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</si>
  <si>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</si>
  <si>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</si>
  <si>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</si>
  <si>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</si>
  <si>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</si>
  <si>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</si>
  <si>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</si>
  <si>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</si>
  <si>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</si>
  <si>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</si>
  <si>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</si>
  <si>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</si>
  <si>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</si>
  <si>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</si>
  <si>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</si>
  <si>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</si>
  <si>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</si>
  <si>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</si>
  <si>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</si>
  <si>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</si>
  <si>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</si>
  <si>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</si>
  <si>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</si>
  <si>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</si>
  <si>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</si>
  <si>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Profit proizvoda B (tisuće eura)</t>
  </si>
  <si>
    <t>Oglas</t>
  </si>
  <si>
    <t>Sveučilište Algebra</t>
  </si>
  <si>
    <t>ispit - grupa 1 u 9:00 sati</t>
  </si>
  <si>
    <t>Novi kupci</t>
  </si>
  <si>
    <t>4. 9. 2024.</t>
  </si>
  <si>
    <t>Statistički skup je temperatura nekoliko svjetskih gradova u siječnju 2023.</t>
  </si>
  <si>
    <t>Obilježje je prosjek temperatura, radi se o intervalnoj skali.</t>
  </si>
  <si>
    <t>min</t>
  </si>
  <si>
    <t>max</t>
  </si>
  <si>
    <t>Br. Novih pretplatnika</t>
  </si>
  <si>
    <t>Frequency</t>
  </si>
  <si>
    <t>Kumulativni niz više od</t>
  </si>
  <si>
    <t>Zbroj:</t>
  </si>
  <si>
    <t>75 novih pretplatnika se pretplatilo na newsletter 16 ili više od 16 puta.</t>
  </si>
  <si>
    <t>75 novih pretplatnika se pretplatilo na newsletter 3 puta.</t>
  </si>
  <si>
    <t>U tablici su prikazane različite marketinške kampanje, broj novih kupaca privučenih svakom kampanjom i ukupni</t>
  </si>
  <si>
    <t>prihod svake kampanje (u 000 €).</t>
  </si>
  <si>
    <t>[M, 2 boda] a) Grupirajte podatke pomoću pivot tablice tako da prikazuje ukupan broj novih kupaca. Neka</t>
  </si>
  <si>
    <t>broj novih kupaca bude u razredima širine 100 kupaca, a ukupni prihod u razredima širine 5000 €.</t>
  </si>
  <si>
    <t>[Ž, 1 bod] b) Interpretirajte jednu vrijednost.</t>
  </si>
  <si>
    <t>Grand Total</t>
  </si>
  <si>
    <t>100-199</t>
  </si>
  <si>
    <t>200-299</t>
  </si>
  <si>
    <t>300-399</t>
  </si>
  <si>
    <t>20-24</t>
  </si>
  <si>
    <t>25-29</t>
  </si>
  <si>
    <t>30-34</t>
  </si>
  <si>
    <t>35-39</t>
  </si>
  <si>
    <t>40-44</t>
  </si>
  <si>
    <t>45-49</t>
  </si>
  <si>
    <t>50-54</t>
  </si>
  <si>
    <t>55-60</t>
  </si>
  <si>
    <t>Uk. Prihod (000€)</t>
  </si>
  <si>
    <t>Count of Novi kupci</t>
  </si>
  <si>
    <t>Trošak oglašavanja na Google Ads (stotine eura) x</t>
  </si>
  <si>
    <t>Broj generiranih leadova y</t>
  </si>
  <si>
    <t>Nezavisna varijabla je trošak oglašavanja na Google Adsu, a zavisna je broj generiranih leadova jer ovisi o trošku oglašavanja.</t>
  </si>
  <si>
    <t>Pearsonov koeficijent korelacije je pozitivan i vrlo jak.</t>
  </si>
  <si>
    <t>Najreprezentativniji model je linearni jer mu je R najveći (0,9802)</t>
  </si>
  <si>
    <t>a=</t>
  </si>
  <si>
    <t>b=</t>
  </si>
  <si>
    <t>LINEARNI MODEL</t>
  </si>
  <si>
    <t>y=bx+a</t>
  </si>
  <si>
    <r>
      <t xml:space="preserve">a = ___ Kad bi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bio 0, možemo očekivati da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bude </t>
    </r>
    <r>
      <rPr>
        <i/>
        <sz val="11"/>
        <color rgb="FF000000"/>
        <rFont val="Calibri"/>
        <family val="2"/>
        <charset val="238"/>
        <scheme val="minor"/>
      </rPr>
      <t>a</t>
    </r>
    <r>
      <rPr>
        <sz val="11"/>
        <color rgb="FF000000"/>
        <rFont val="Calibri"/>
        <family val="2"/>
        <charset val="238"/>
        <scheme val="minor"/>
      </rPr>
      <t xml:space="preserve"> jedinica.</t>
    </r>
  </si>
  <si>
    <r>
      <t xml:space="preserve">b = ___ Kad bi se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povećao za 1 jedinicu, možemo očekivati </t>
    </r>
    <r>
      <rPr>
        <u/>
        <sz val="11"/>
        <color rgb="FF000000"/>
        <rFont val="Calibri"/>
        <family val="2"/>
        <charset val="238"/>
        <scheme val="minor"/>
      </rPr>
      <t>povećanje/smanjenje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za </t>
    </r>
    <r>
      <rPr>
        <i/>
        <sz val="11"/>
        <color rgb="FF000000"/>
        <rFont val="Calibri"/>
        <family val="2"/>
        <charset val="238"/>
        <scheme val="minor"/>
      </rPr>
      <t>b</t>
    </r>
    <r>
      <rPr>
        <sz val="11"/>
        <color rgb="FF000000"/>
        <rFont val="Calibri"/>
        <family val="2"/>
        <charset val="238"/>
        <scheme val="minor"/>
      </rPr>
      <t xml:space="preserve"> jedinica.</t>
    </r>
  </si>
  <si>
    <t>y = 31,641x + 24,555</t>
  </si>
  <si>
    <t xml:space="preserve">Kad bi se trošak oglašavanja na Google Adsu povećao za 1 jedinicu, možemo očekivati povećanje broja generiranih leadova za 31,641 </t>
  </si>
  <si>
    <t>Kad bi trošak oglašavanja na Google Adsu bio 100 €, možemo očekivati da broj generiranih leadova bude 24,555</t>
  </si>
  <si>
    <t>e)</t>
  </si>
  <si>
    <t>Možemo očekivati 119 leadova kada bi troškovi oglašavanja na Google Ads iznosili 300 eura.</t>
  </si>
  <si>
    <t>f)</t>
  </si>
  <si>
    <t>g)</t>
  </si>
  <si>
    <r>
      <t xml:space="preserve"> veze između troška oglašavanja na Google Adsu i broja generiranih leadova objašnjeno je </t>
    </r>
    <r>
      <rPr>
        <u/>
        <sz val="11"/>
        <color rgb="FF000000"/>
        <rFont val="Calibri"/>
        <family val="2"/>
        <charset val="238"/>
        <scheme val="minor"/>
      </rPr>
      <t xml:space="preserve">linearnim </t>
    </r>
    <r>
      <rPr>
        <sz val="11"/>
        <color rgb="FF000000"/>
        <rFont val="Calibri"/>
        <family val="2"/>
        <charset val="238"/>
        <scheme val="minor"/>
      </rPr>
      <t>modelom.</t>
    </r>
  </si>
  <si>
    <t>h)</t>
  </si>
  <si>
    <t>Ulaganja (x)</t>
  </si>
  <si>
    <t>Broj pretplatnika (y)</t>
  </si>
  <si>
    <t>Radi se o eksponencijalnom modelu</t>
  </si>
  <si>
    <r>
      <t>y = 50,236e</t>
    </r>
    <r>
      <rPr>
        <vertAlign val="superscript"/>
        <sz val="11"/>
        <color theme="1"/>
        <rFont val="Calibri"/>
        <family val="2"/>
        <scheme val="minor"/>
      </rPr>
      <t>0,0168x</t>
    </r>
  </si>
  <si>
    <t>EKSPONENCIJALNI MODEL</t>
  </si>
  <si>
    <r>
      <t>y=a*e^(cx)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</si>
  <si>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 xml:space="preserve">c = __ Kad bi se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povećao za 1 jedinicu, možemo očekivati </t>
    </r>
    <r>
      <rPr>
        <u/>
        <sz val="11"/>
        <color rgb="FF000000"/>
        <rFont val="Calibri"/>
        <family val="2"/>
        <charset val="238"/>
        <scheme val="minor"/>
      </rPr>
      <t>povećanje/smanjenje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za c%.</t>
    </r>
  </si>
  <si>
    <r>
      <t xml:space="preserve">Napomena: ako je c &gt; 0,05 tada računamo </t>
    </r>
    <r>
      <rPr>
        <b/>
        <i/>
        <sz val="11"/>
        <color rgb="FF000000"/>
        <rFont val="Calibri"/>
        <family val="2"/>
        <charset val="238"/>
        <scheme val="minor"/>
      </rPr>
      <t>b=exp(c)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(na 4 decimale)</t>
    </r>
    <r>
      <rPr>
        <b/>
        <sz val="11"/>
        <color rgb="FF000000"/>
        <rFont val="Calibri"/>
        <family val="2"/>
        <charset val="238"/>
        <scheme val="minor"/>
      </rPr>
      <t xml:space="preserve">    </t>
    </r>
    <r>
      <rPr>
        <sz val="11"/>
        <color rgb="FF000000"/>
        <rFont val="Calibri"/>
        <family val="2"/>
        <charset val="238"/>
        <scheme val="minor"/>
      </rPr>
      <t>i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zapisati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</si>
  <si>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y=a*b^x</t>
  </si>
  <si>
    <r>
      <t>s = (b-1)*100%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</si>
  <si>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r>
      <t xml:space="preserve">b = __ Kad bi se </t>
    </r>
    <r>
      <rPr>
        <i/>
        <sz val="11"/>
        <color rgb="FF000000"/>
        <rFont val="Calibri"/>
        <family val="2"/>
        <charset val="238"/>
        <scheme val="minor"/>
      </rPr>
      <t>x</t>
    </r>
    <r>
      <rPr>
        <sz val="11"/>
        <color rgb="FF000000"/>
        <rFont val="Calibri"/>
        <family val="2"/>
        <charset val="238"/>
        <scheme val="minor"/>
      </rPr>
      <t xml:space="preserve"> povećao za 1 jedinicu, možemo očekivati </t>
    </r>
    <r>
      <rPr>
        <u/>
        <sz val="11"/>
        <color rgb="FF000000"/>
        <rFont val="Calibri"/>
        <family val="2"/>
        <charset val="238"/>
        <scheme val="minor"/>
      </rPr>
      <t>povećanje/smanjenje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y</t>
    </r>
    <r>
      <rPr>
        <sz val="11"/>
        <color rgb="FF000000"/>
        <rFont val="Calibri"/>
        <family val="2"/>
        <charset val="238"/>
        <scheme val="minor"/>
      </rPr>
      <t xml:space="preserve"> za </t>
    </r>
    <r>
      <rPr>
        <i/>
        <sz val="11"/>
        <color rgb="FF000000"/>
        <rFont val="Calibri"/>
        <family val="2"/>
        <charset val="238"/>
        <scheme val="minor"/>
      </rPr>
      <t>s</t>
    </r>
    <r>
      <rPr>
        <sz val="11"/>
        <color rgb="FF000000"/>
        <rFont val="Calibri"/>
        <family val="2"/>
        <charset val="238"/>
        <scheme val="minor"/>
      </rPr>
      <t>%.</t>
    </r>
  </si>
  <si>
    <t>Novi broj pretplatnika ako se u Facebook uloži 100 € iznositi će 270.</t>
  </si>
  <si>
    <t xml:space="preserve">Od 100 do 199 novih kupaca privučeno je marketinškom kampanjom te je ukupni prihod od 20000 do 24000 €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</si>
</sst>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0.000"/>
    <numFmt numFmtId="168" formatCode="0.000%"/>
    <numFmt numFmtId="169" formatCode="0.0"/>
    <numFmt numFmtId="170" formatCode="#,##0\ [$€-1];[Red]\-#,##0\ [$€-1]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2" fillId="0" borderId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7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8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7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69" fontId="0" fillId="0" borderId="1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6" fillId="0" borderId="0" xfId="9" applyFont="1"/>
    <xf numFmtId="0" fontId="2" fillId="0" borderId="0" xfId="9"/>
    <xf numFmtId="0" fontId="20" fillId="0" borderId="0" xfId="9" applyFont="1"/>
    <xf numFmtId="0" fontId="2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2" fillId="0" borderId="0" xfId="11"/>
    <xf numFmtId="0" fontId="22" fillId="0" borderId="0" xfId="11" applyFont="1"/>
    <xf numFmtId="0" fontId="2" fillId="0" borderId="0" xfId="0" applyFont="1"/>
    <xf numFmtId="0" fontId="14" fillId="0" borderId="0" xfId="4" applyFont="1"/>
    <xf numFmtId="0" fontId="1" fillId="0" borderId="0" xfId="9" applyFont="1"/>
    <xf numFmtId="0" fontId="23" fillId="0" borderId="0" xfId="0" applyFont="1"/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0" fillId="5" borderId="1" xfId="0" applyFill="1" applyBorder="1"/>
    <xf numFmtId="0" fontId="0" fillId="0" borderId="0" xfId="0" pivotButton="1"/>
    <xf numFmtId="3" fontId="0" fillId="0" borderId="0" xfId="0" applyNumberFormat="1"/>
    <xf numFmtId="0" fontId="0" fillId="5" borderId="0" xfId="0" applyFill="1" applyAlignment="1">
      <alignment horizontal="center"/>
    </xf>
    <xf numFmtId="0" fontId="24" fillId="0" borderId="0" xfId="0" applyFont="1"/>
    <xf numFmtId="0" fontId="25" fillId="0" borderId="0" xfId="0" applyFont="1"/>
    <xf numFmtId="0" fontId="21" fillId="0" borderId="0" xfId="0" applyFont="1"/>
    <xf numFmtId="1" fontId="0" fillId="0" borderId="0" xfId="0" applyNumberFormat="1"/>
    <xf numFmtId="170" fontId="0" fillId="0" borderId="0" xfId="0" applyNumberFormat="1"/>
    <xf numFmtId="0" fontId="23" fillId="0" borderId="1" xfId="0" applyFont="1" applyBorder="1"/>
    <xf numFmtId="170" fontId="0" fillId="0" borderId="1" xfId="0" applyNumberFormat="1" applyBorder="1"/>
    <xf numFmtId="1" fontId="0" fillId="0" borderId="1" xfId="0" applyNumberFormat="1" applyBorder="1"/>
    <xf numFmtId="0" fontId="0" fillId="0" borderId="11" xfId="0" applyBorder="1"/>
    <xf numFmtId="1" fontId="0" fillId="0" borderId="11" xfId="0" applyNumberFormat="1" applyBorder="1"/>
    <xf numFmtId="0" fontId="26" fillId="0" borderId="0" xfId="0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</cellXfs>
  <cellStyles count="12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ostotak" xfId="1" builtinId="5"/>
    <cellStyle name="Valuta 2" xfId="7" xr:uid="{00000000-0005-0000-0000-000007000000}"/>
  </cellStyles>
  <dxfs count="3"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alignment horizontal="center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Prosječne temperature nekoliko svjetskih gradova u siječnju 2023. godine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4.0942329017383469E-2"/>
          <c:y val="0.18876899056947893"/>
          <c:w val="0.90847505763907166"/>
          <c:h val="0.636391727906582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'1ish1'!$B$4</c:f>
              <c:strCache>
                <c:ptCount val="1"/>
                <c:pt idx="0">
                  <c:v>Prosj. temperatura (°C)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'1ish1'!$A$5:$A$23</c:f>
              <c:strCache>
                <c:ptCount val="19"/>
                <c:pt idx="0">
                  <c:v>Helsinki</c:v>
                </c:pt>
                <c:pt idx="1">
                  <c:v>Moskva</c:v>
                </c:pt>
                <c:pt idx="2">
                  <c:v>London</c:v>
                </c:pt>
                <c:pt idx="3">
                  <c:v>Berlin</c:v>
                </c:pt>
                <c:pt idx="4">
                  <c:v>Paris</c:v>
                </c:pt>
                <c:pt idx="5">
                  <c:v>Madrid</c:v>
                </c:pt>
                <c:pt idx="6">
                  <c:v>Rim</c:v>
                </c:pt>
                <c:pt idx="7">
                  <c:v>Atena</c:v>
                </c:pt>
                <c:pt idx="8">
                  <c:v>Istanbul</c:v>
                </c:pt>
                <c:pt idx="9">
                  <c:v>Dubai</c:v>
                </c:pt>
                <c:pt idx="10">
                  <c:v>Mumbai</c:v>
                </c:pt>
                <c:pt idx="11">
                  <c:v>Bangkok</c:v>
                </c:pt>
                <c:pt idx="12">
                  <c:v>Sydney</c:v>
                </c:pt>
                <c:pt idx="13">
                  <c:v>Rio de Janeiro</c:v>
                </c:pt>
                <c:pt idx="14">
                  <c:v>Buenos Aires</c:v>
                </c:pt>
                <c:pt idx="15">
                  <c:v>Los Angeles</c:v>
                </c:pt>
                <c:pt idx="16">
                  <c:v>New York</c:v>
                </c:pt>
                <c:pt idx="17">
                  <c:v>Toronto</c:v>
                </c:pt>
                <c:pt idx="18">
                  <c:v>Chicago</c:v>
                </c:pt>
              </c:strCache>
            </c:strRef>
          </c:cat>
          <c:val>
            <c:numRef>
              <c:f>'1ish1'!$B$5:$B$23</c:f>
              <c:numCache>
                <c:formatCode>0.0</c:formatCode>
                <c:ptCount val="19"/>
                <c:pt idx="0">
                  <c:v>-5</c:v>
                </c:pt>
                <c:pt idx="1">
                  <c:v>-6.2</c:v>
                </c:pt>
                <c:pt idx="2">
                  <c:v>8.3000000000000007</c:v>
                </c:pt>
                <c:pt idx="3">
                  <c:v>0.6</c:v>
                </c:pt>
                <c:pt idx="4">
                  <c:v>5.8</c:v>
                </c:pt>
                <c:pt idx="5">
                  <c:v>9.8000000000000007</c:v>
                </c:pt>
                <c:pt idx="6">
                  <c:v>12.1</c:v>
                </c:pt>
                <c:pt idx="7">
                  <c:v>10.4</c:v>
                </c:pt>
                <c:pt idx="8">
                  <c:v>5.5</c:v>
                </c:pt>
                <c:pt idx="9">
                  <c:v>24</c:v>
                </c:pt>
                <c:pt idx="10">
                  <c:v>30.7</c:v>
                </c:pt>
                <c:pt idx="11">
                  <c:v>26.5</c:v>
                </c:pt>
                <c:pt idx="12">
                  <c:v>27.4</c:v>
                </c:pt>
                <c:pt idx="13">
                  <c:v>30.2</c:v>
                </c:pt>
                <c:pt idx="14">
                  <c:v>28.1</c:v>
                </c:pt>
                <c:pt idx="15">
                  <c:v>13.7</c:v>
                </c:pt>
                <c:pt idx="16">
                  <c:v>1.7</c:v>
                </c:pt>
                <c:pt idx="17">
                  <c:v>-2.7</c:v>
                </c:pt>
                <c:pt idx="18">
                  <c:v>-1.8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6-4335-BDCB-D958C10F27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7957504"/>
        <c:axId val="297957984"/>
      </c:barChart>
      <c:catAx>
        <c:axId val="297957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Gradvoi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7957984"/>
        <c:crosses val="autoZero"/>
        <c:auto val="1"/>
        <c:lblAlgn val="ctr"/>
        <c:lblOffset val="100"/>
        <c:noMultiLvlLbl val="0"/>
      </c:catAx>
      <c:valAx>
        <c:axId val="29795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Prosječna temperatura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795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Podaci o broju novih pretplatnika na newsletter u prvom kvartalu 2023. godine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'1ish2'!$D$13:$D$19</c:f>
              <c:strCache>
                <c:ptCount val="7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Zbroj:</c:v>
                </c:pt>
              </c:strCache>
            </c:strRef>
          </c:cat>
          <c:val>
            <c:numRef>
              <c:f>'1ish2'!$E$13:$E$19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C-4071-AAF5-0190B51BC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141872"/>
        <c:axId val="787144272"/>
      </c:barChart>
      <c:catAx>
        <c:axId val="78714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/>
                  <a:t>Broj novih pretplatnika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7144272"/>
        <c:crosses val="autoZero"/>
        <c:auto val="1"/>
        <c:lblAlgn val="ctr"/>
        <c:lblOffset val="100"/>
        <c:noMultiLvlLbl val="0"/>
      </c:catAx>
      <c:valAx>
        <c:axId val="787144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hr-HR"/>
                  <a:t>Učestalost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714187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112182852143482"/>
                  <c:y val="-6.00670749489647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31,641x + 24,555</a:t>
                    </a:r>
                    <a:br>
                      <a:rPr lang="en-US" baseline="0"/>
                    </a:br>
                    <a:r>
                      <a:rPr lang="en-US" baseline="0"/>
                      <a:t>R² = 0,9802</a:t>
                    </a:r>
                    <a:endParaRPr lang="hr-HR" baseline="0"/>
                  </a:p>
                  <a:p>
                    <a:pPr>
                      <a:defRPr/>
                    </a:pPr>
                    <a:r>
                      <a:rPr lang="hr-HR" baseline="0"/>
                      <a:t>Linearni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26044050743657043"/>
                  <c:y val="-3.803222513852435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43,458e</a:t>
                    </a:r>
                    <a:r>
                      <a:rPr lang="en-US" baseline="30000"/>
                      <a:t>0,3481x</a:t>
                    </a:r>
                    <a:br>
                      <a:rPr lang="en-US" baseline="0"/>
                    </a:br>
                    <a:r>
                      <a:rPr lang="en-US" baseline="0"/>
                      <a:t>R² = 0,9797</a:t>
                    </a:r>
                    <a:endParaRPr lang="hr-HR" baseline="0"/>
                  </a:p>
                  <a:p>
                    <a:pPr>
                      <a:defRPr/>
                    </a:pPr>
                    <a:r>
                      <a:rPr lang="hr-HR" baseline="0"/>
                      <a:t>eksponencionalni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solidFill>
                    <a:srgbClr val="FF000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1.7060367454068242E-4"/>
                  <c:y val="-8.16506270049577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53,806x</a:t>
                    </a:r>
                    <a:r>
                      <a:rPr lang="en-US" baseline="30000"/>
                      <a:t>0,7129</a:t>
                    </a:r>
                    <a:br>
                      <a:rPr lang="en-US" baseline="0"/>
                    </a:br>
                    <a:r>
                      <a:rPr lang="en-US" baseline="0"/>
                      <a:t>R² = 0,977</a:t>
                    </a:r>
                    <a:endParaRPr lang="hr-HR" baseline="0"/>
                  </a:p>
                  <a:p>
                    <a:pPr>
                      <a:defRPr/>
                    </a:pPr>
                    <a:r>
                      <a:rPr lang="hr-HR" baseline="0"/>
                      <a:t>Model potencije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solidFill>
                    <a:srgbClr val="00B05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'3ish1'!$A$5:$A$25</c:f>
              <c:numCache>
                <c:formatCode>0.00</c:formatCode>
                <c:ptCount val="21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2.5</c:v>
                </c:pt>
                <c:pt idx="13">
                  <c:v>2.7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2.1</c:v>
                </c:pt>
                <c:pt idx="19">
                  <c:v>2</c:v>
                </c:pt>
                <c:pt idx="20">
                  <c:v>2.2999999999999998</c:v>
                </c:pt>
              </c:numCache>
            </c:numRef>
          </c:xVal>
          <c:yVal>
            <c:numRef>
              <c:f>'3ish1'!$B$5:$B$25</c:f>
              <c:numCache>
                <c:formatCode>General</c:formatCode>
                <c:ptCount val="21"/>
                <c:pt idx="0">
                  <c:v>70</c:v>
                </c:pt>
                <c:pt idx="1">
                  <c:v>73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82</c:v>
                </c:pt>
                <c:pt idx="6">
                  <c:v>92</c:v>
                </c:pt>
                <c:pt idx="7">
                  <c:v>105</c:v>
                </c:pt>
                <c:pt idx="8">
                  <c:v>98</c:v>
                </c:pt>
                <c:pt idx="9">
                  <c:v>86</c:v>
                </c:pt>
                <c:pt idx="10">
                  <c:v>90</c:v>
                </c:pt>
                <c:pt idx="11">
                  <c:v>80</c:v>
                </c:pt>
                <c:pt idx="12">
                  <c:v>104</c:v>
                </c:pt>
                <c:pt idx="13">
                  <c:v>110</c:v>
                </c:pt>
                <c:pt idx="14">
                  <c:v>115</c:v>
                </c:pt>
                <c:pt idx="15">
                  <c:v>94</c:v>
                </c:pt>
                <c:pt idx="16">
                  <c:v>100</c:v>
                </c:pt>
                <c:pt idx="17">
                  <c:v>108</c:v>
                </c:pt>
                <c:pt idx="18">
                  <c:v>92</c:v>
                </c:pt>
                <c:pt idx="19">
                  <c:v>88</c:v>
                </c:pt>
                <c:pt idx="2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14-41D6-9114-42BBE4805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429584"/>
        <c:axId val="741428144"/>
      </c:scatterChart>
      <c:valAx>
        <c:axId val="74142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1428144"/>
        <c:crosses val="autoZero"/>
        <c:crossBetween val="midCat"/>
      </c:valAx>
      <c:valAx>
        <c:axId val="7414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1429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3.9164479440069989E-2"/>
                  <c:y val="-0.112998687664041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'3ish2'!$A$11:$A$13</c:f>
              <c:numCache>
                <c:formatCode>#,##0\ [$€-1];[Red]\-#,##0\ [$€-1]</c:formatCode>
                <c:ptCount val="3"/>
                <c:pt idx="0" formatCode="General">
                  <c:v>0</c:v>
                </c:pt>
                <c:pt idx="1">
                  <c:v>10</c:v>
                </c:pt>
                <c:pt idx="2" formatCode="General">
                  <c:v>20</c:v>
                </c:pt>
              </c:numCache>
            </c:numRef>
          </c:xVal>
          <c:yVal>
            <c:numRef>
              <c:f>'3ish2'!$B$11:$B$13</c:f>
              <c:numCache>
                <c:formatCode>0</c:formatCode>
                <c:ptCount val="3"/>
                <c:pt idx="0" formatCode="General">
                  <c:v>50</c:v>
                </c:pt>
                <c:pt idx="1">
                  <c:v>60.005000000000003</c:v>
                </c:pt>
                <c:pt idx="2">
                  <c:v>70.009999999999991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D2-456D-907F-F9BC55DE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822336"/>
        <c:axId val="906821376"/>
      </c:scatterChart>
      <c:valAx>
        <c:axId val="90682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06821376"/>
        <c:crosses val="autoZero"/>
        <c:crossBetween val="midCat"/>
      </c:valAx>
      <c:valAx>
        <c:axId val="90682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06822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185737</xdr:rowOff>
    </xdr:from>
    <xdr:to>
      <xdr:col>9</xdr:col>
      <xdr:colOff>238125</xdr:colOff>
      <xdr:row>45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D39939-F3AF-B3B0-29A2-A44CDEB0C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7</xdr:row>
      <xdr:rowOff>85725</xdr:rowOff>
    </xdr:from>
    <xdr:to>
      <xdr:col>13</xdr:col>
      <xdr:colOff>600075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966056-06EA-79DB-CE8A-D9947C27FC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18</xdr:row>
      <xdr:rowOff>14287</xdr:rowOff>
    </xdr:from>
    <xdr:to>
      <xdr:col>9</xdr:col>
      <xdr:colOff>47625</xdr:colOff>
      <xdr:row>31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9C7094-41E3-6E70-3EFB-D7A0A5ED8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</xdr:colOff>
      <xdr:row>14</xdr:row>
      <xdr:rowOff>109537</xdr:rowOff>
    </xdr:from>
    <xdr:to>
      <xdr:col>16</xdr:col>
      <xdr:colOff>338137</xdr:colOff>
      <xdr:row>29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3E36B1-5371-A01D-C72C-F3042DDFAB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UA Ispit" refreshedDate="45539.395656365741" createdVersion="8" refreshedVersion="8" minRefreshableVersion="3" recordCount="20" xr:uid="{DAF2A2EC-A8B9-4AD8-80BB-507D8C16DB92}">
  <cacheSource type="worksheet">
    <worksheetSource ref="A4:C24" sheet="1ish3"/>
  </cacheSource>
  <cacheFields count="3">
    <cacheField name="Redni broj kampanje" numFmtId="0">
      <sharedItems containsSemiMixedTypes="0" containsString="0" containsNumber="1" containsInteger="1" minValue="1" maxValue="20"/>
    </cacheField>
    <cacheField name="Ukupni prihod (000 €)" numFmtId="3">
      <sharedItems containsSemiMixedTypes="0" containsString="0" containsNumber="1" containsInteger="1" minValue="20" maxValue="60" count="9">
        <n v="25"/>
        <n v="30"/>
        <n v="45"/>
        <n v="40"/>
        <n v="35"/>
        <n v="20"/>
        <n v="50"/>
        <n v="55"/>
        <n v="60"/>
      </sharedItems>
      <fieldGroup base="1">
        <rangePr startNum="20" endNum="60" groupInterval="5"/>
        <groupItems count="10">
          <s v="&lt;20"/>
          <s v="20-24"/>
          <s v="25-29"/>
          <s v="30-34"/>
          <s v="35-39"/>
          <s v="40-44"/>
          <s v="45-49"/>
          <s v="50-54"/>
          <s v="55-60"/>
          <s v="&gt;60"/>
        </groupItems>
      </fieldGroup>
    </cacheField>
    <cacheField name="Novi kupci" numFmtId="3">
      <sharedItems containsSemiMixedTypes="0" containsString="0" containsNumber="1" containsInteger="1" minValue="100" maxValue="375" count="12">
        <n v="150"/>
        <n v="200"/>
        <n v="300"/>
        <n v="250"/>
        <n v="225"/>
        <n v="100"/>
        <n v="350"/>
        <n v="325"/>
        <n v="175"/>
        <n v="375"/>
        <n v="185"/>
        <n v="275"/>
      </sharedItems>
      <fieldGroup base="2">
        <rangePr autoStart="0" startNum="100" endNum="375" groupInterval="100"/>
        <groupItems count="5">
          <s v="&lt;100"/>
          <s v="100-199"/>
          <s v="200-299"/>
          <s v="300-399"/>
          <s v="&gt;4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n v="1"/>
    <x v="0"/>
    <x v="0"/>
  </r>
  <r>
    <n v="2"/>
    <x v="1"/>
    <x v="1"/>
  </r>
  <r>
    <n v="3"/>
    <x v="2"/>
    <x v="2"/>
  </r>
  <r>
    <n v="4"/>
    <x v="3"/>
    <x v="3"/>
  </r>
  <r>
    <n v="5"/>
    <x v="4"/>
    <x v="4"/>
  </r>
  <r>
    <n v="6"/>
    <x v="5"/>
    <x v="5"/>
  </r>
  <r>
    <n v="7"/>
    <x v="6"/>
    <x v="6"/>
  </r>
  <r>
    <n v="8"/>
    <x v="2"/>
    <x v="7"/>
  </r>
  <r>
    <n v="9"/>
    <x v="1"/>
    <x v="8"/>
  </r>
  <r>
    <n v="10"/>
    <x v="0"/>
    <x v="0"/>
  </r>
  <r>
    <n v="11"/>
    <x v="7"/>
    <x v="9"/>
  </r>
  <r>
    <n v="12"/>
    <x v="1"/>
    <x v="10"/>
  </r>
  <r>
    <n v="13"/>
    <x v="3"/>
    <x v="4"/>
  </r>
  <r>
    <n v="14"/>
    <x v="2"/>
    <x v="11"/>
  </r>
  <r>
    <n v="15"/>
    <x v="4"/>
    <x v="1"/>
  </r>
  <r>
    <n v="16"/>
    <x v="6"/>
    <x v="7"/>
  </r>
  <r>
    <n v="17"/>
    <x v="7"/>
    <x v="6"/>
  </r>
  <r>
    <n v="18"/>
    <x v="8"/>
    <x v="9"/>
  </r>
  <r>
    <n v="19"/>
    <x v="4"/>
    <x v="1"/>
  </r>
  <r>
    <n v="20"/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D6B1B9-EF98-4B44-A0A3-69DF7B617B77}" name="PivotTable3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Novi kupci" colHeaderCaption="Uk. Prihod (000€)">
  <location ref="E10:N15" firstHeaderRow="1" firstDataRow="2" firstDataCol="1"/>
  <pivotFields count="3">
    <pivotField showAll="0"/>
    <pivotField axis="axisCol" numFmtId="3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dataField="1" numFmtId="3" showAll="0">
      <items count="6">
        <item x="0"/>
        <item x="1"/>
        <item x="2"/>
        <item x="3"/>
        <item x="4"/>
        <item t="default"/>
      </items>
    </pivotField>
  </pivotFields>
  <rowFields count="1">
    <field x="2"/>
  </rowFields>
  <rowItems count="4">
    <i>
      <x v="1"/>
    </i>
    <i>
      <x v="2"/>
    </i>
    <i>
      <x v="3"/>
    </i>
    <i t="grand">
      <x/>
    </i>
  </rowItems>
  <colFields count="1">
    <field x="1"/>
  </colFields>
  <colItems count="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Novi kupci" fld="2" subtotal="count" baseField="2" baseItem="1"/>
  </dataFields>
  <formats count="3">
    <format dxfId="2">
      <pivotArea outline="0" collapsedLevelsAreSubtotals="1" fieldPosition="0"/>
    </format>
    <format dxfId="1">
      <pivotArea collapsedLevelsAreSubtotals="1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0">
      <pivotArea collapsedLevelsAreSubtotals="1" fieldPosition="0">
        <references count="2">
          <reference field="1" count="1" selected="0">
            <x v="2"/>
          </reference>
          <reference field="2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E3" sqref="E3"/>
    </sheetView>
  </sheetViews>
  <sheetFormatPr defaultColWidth="8.7265625" defaultRowHeight="14.5" x14ac:dyDescent="0.35"/>
  <cols>
    <col min="1" max="1" width="17.54296875" style="76" customWidth="1"/>
    <col min="2" max="2" width="11.26953125" style="76" customWidth="1"/>
    <col min="3" max="3" width="8.7265625" style="76"/>
    <col min="4" max="4" width="10.7265625" style="76" customWidth="1"/>
    <col min="5" max="6" width="8.7265625" style="76"/>
    <col min="7" max="7" width="10.81640625" style="76" bestFit="1" customWidth="1"/>
    <col min="8" max="16384" width="8.7265625" style="76"/>
  </cols>
  <sheetData>
    <row r="1" spans="1:9" ht="26" x14ac:dyDescent="0.6">
      <c r="A1" s="75"/>
      <c r="D1" s="77" t="s">
        <v>12</v>
      </c>
      <c r="G1" s="75"/>
      <c r="I1" s="76" t="s">
        <v>13</v>
      </c>
    </row>
    <row r="2" spans="1:9" x14ac:dyDescent="0.35">
      <c r="D2" s="76" t="s">
        <v>92</v>
      </c>
      <c r="I2" s="76" t="s">
        <v>91</v>
      </c>
    </row>
    <row r="3" spans="1:9" x14ac:dyDescent="0.35">
      <c r="D3" s="89" t="s">
        <v>94</v>
      </c>
    </row>
    <row r="5" spans="1:9" x14ac:dyDescent="0.35">
      <c r="A5" s="78"/>
      <c r="B5" s="108" t="s">
        <v>14</v>
      </c>
      <c r="C5" s="109"/>
      <c r="D5" s="110"/>
      <c r="E5" s="108" t="s">
        <v>15</v>
      </c>
      <c r="F5" s="109"/>
      <c r="G5" s="110"/>
      <c r="H5" s="79"/>
    </row>
    <row r="6" spans="1:9" x14ac:dyDescent="0.35">
      <c r="A6" s="78" t="s">
        <v>16</v>
      </c>
      <c r="B6" s="79" t="s">
        <v>17</v>
      </c>
      <c r="C6" s="79" t="s">
        <v>18</v>
      </c>
      <c r="D6" s="79" t="s">
        <v>19</v>
      </c>
      <c r="E6" s="79" t="s">
        <v>20</v>
      </c>
      <c r="F6" s="79" t="s">
        <v>21</v>
      </c>
      <c r="G6" s="79" t="s">
        <v>22</v>
      </c>
      <c r="H6" s="79" t="s">
        <v>23</v>
      </c>
    </row>
    <row r="7" spans="1:9" x14ac:dyDescent="0.35">
      <c r="A7" s="78" t="s">
        <v>24</v>
      </c>
      <c r="B7" s="80">
        <v>13</v>
      </c>
      <c r="C7" s="80">
        <v>13</v>
      </c>
      <c r="D7" s="80">
        <v>13</v>
      </c>
      <c r="E7" s="80">
        <v>13</v>
      </c>
      <c r="F7" s="80">
        <v>13</v>
      </c>
      <c r="G7" s="80">
        <v>13</v>
      </c>
      <c r="H7" s="80">
        <f>SUM(B7:G7)</f>
        <v>78</v>
      </c>
    </row>
    <row r="8" spans="1:9" ht="29" x14ac:dyDescent="0.35">
      <c r="A8" s="81" t="s">
        <v>25</v>
      </c>
      <c r="B8" s="82">
        <v>30</v>
      </c>
      <c r="C8" s="82">
        <v>30</v>
      </c>
      <c r="D8" s="82">
        <v>30</v>
      </c>
      <c r="E8" s="82">
        <v>30</v>
      </c>
      <c r="F8" s="82">
        <v>30</v>
      </c>
      <c r="G8" s="82">
        <v>30</v>
      </c>
      <c r="H8" s="82">
        <f>SUM(B8:G8)</f>
        <v>180</v>
      </c>
    </row>
    <row r="11" spans="1:9" x14ac:dyDescent="0.35">
      <c r="A11" s="83" t="s">
        <v>26</v>
      </c>
    </row>
    <row r="12" spans="1:9" x14ac:dyDescent="0.35">
      <c r="A12" s="83"/>
    </row>
    <row r="13" spans="1:9" x14ac:dyDescent="0.35">
      <c r="A13" s="83" t="s">
        <v>6</v>
      </c>
    </row>
    <row r="14" spans="1:9" x14ac:dyDescent="0.35">
      <c r="A14" s="83"/>
    </row>
    <row r="15" spans="1:9" x14ac:dyDescent="0.35">
      <c r="A15" s="83" t="s">
        <v>27</v>
      </c>
    </row>
    <row r="16" spans="1:9" x14ac:dyDescent="0.35">
      <c r="A16" s="83"/>
    </row>
    <row r="17" spans="1:1" x14ac:dyDescent="0.35">
      <c r="A17" s="83" t="s">
        <v>28</v>
      </c>
    </row>
    <row r="18" spans="1:1" x14ac:dyDescent="0.35">
      <c r="A18" s="83"/>
    </row>
    <row r="19" spans="1:1" x14ac:dyDescent="0.35">
      <c r="A19" s="83" t="s">
        <v>7</v>
      </c>
    </row>
    <row r="20" spans="1:1" x14ac:dyDescent="0.35">
      <c r="A20" s="83"/>
    </row>
    <row r="21" spans="1:1" x14ac:dyDescent="0.35">
      <c r="A21" s="83" t="s">
        <v>5</v>
      </c>
    </row>
    <row r="22" spans="1:1" x14ac:dyDescent="0.35">
      <c r="A22" s="83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796875" defaultRowHeight="14.5" x14ac:dyDescent="0.35"/>
  <cols>
    <col min="1" max="1" width="17" style="27" customWidth="1"/>
    <col min="2" max="2" width="17.81640625" style="27" bestFit="1" customWidth="1"/>
    <col min="3" max="3" width="19.1796875" style="27" bestFit="1" customWidth="1"/>
    <col min="4" max="4" width="9.1796875" style="27"/>
    <col min="5" max="5" width="10" style="27" customWidth="1"/>
    <col min="6" max="16384" width="9.1796875" style="27"/>
  </cols>
  <sheetData>
    <row r="1" spans="1:15" x14ac:dyDescent="0.35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3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3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" thickBot="1" x14ac:dyDescent="0.4">
      <c r="A7" s="5" t="s">
        <v>3</v>
      </c>
      <c r="B7" s="10" t="s">
        <v>82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35">
      <c r="A8" s="16">
        <v>2015</v>
      </c>
      <c r="B8" s="2">
        <v>5000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35">
      <c r="A9" s="16">
        <v>2016</v>
      </c>
      <c r="B9" s="2">
        <v>6000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35">
      <c r="A10" s="16">
        <v>2017</v>
      </c>
      <c r="B10" s="2">
        <v>8000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35">
      <c r="A11" s="16">
        <v>2018</v>
      </c>
      <c r="B11" s="2">
        <v>10000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35">
      <c r="A12" s="16">
        <v>2019</v>
      </c>
      <c r="B12" s="2">
        <v>12000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35">
      <c r="A13" s="16">
        <v>2020</v>
      </c>
      <c r="B13" s="2">
        <v>15000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35">
      <c r="A14" s="16">
        <v>2021</v>
      </c>
      <c r="B14" s="2">
        <v>18000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35">
      <c r="A15" s="16">
        <v>2022</v>
      </c>
      <c r="B15" s="2">
        <v>21000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35">
      <c r="E16"/>
    </row>
    <row r="20" spans="6:6" x14ac:dyDescent="0.3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8"/>
  <sheetViews>
    <sheetView topLeftCell="A3" workbookViewId="0">
      <selection activeCell="A3" sqref="A3"/>
    </sheetView>
  </sheetViews>
  <sheetFormatPr defaultColWidth="9.1796875" defaultRowHeight="14.5" x14ac:dyDescent="0.35"/>
  <cols>
    <col min="1" max="1" width="18.453125" style="23" customWidth="1"/>
    <col min="2" max="2" width="11.1796875" style="23" customWidth="1"/>
    <col min="3" max="3" width="14.1796875" style="23" customWidth="1"/>
    <col min="4" max="16384" width="9.1796875" style="23"/>
  </cols>
  <sheetData>
    <row r="1" spans="1:17" x14ac:dyDescent="0.35">
      <c r="A1" t="s">
        <v>1</v>
      </c>
      <c r="B1"/>
      <c r="C1"/>
      <c r="D1"/>
      <c r="E1"/>
      <c r="F1"/>
      <c r="G1"/>
      <c r="H1"/>
      <c r="I1"/>
      <c r="J1"/>
      <c r="K1"/>
    </row>
    <row r="2" spans="1:17" x14ac:dyDescent="0.35">
      <c r="A2"/>
      <c r="B2"/>
      <c r="C2"/>
      <c r="D2"/>
      <c r="E2"/>
      <c r="F2"/>
      <c r="G2"/>
      <c r="H2"/>
      <c r="I2"/>
      <c r="J2"/>
      <c r="K2"/>
    </row>
    <row r="3" spans="1:17" x14ac:dyDescent="0.35">
      <c r="A3" t="s">
        <v>1</v>
      </c>
      <c r="B3"/>
      <c r="C3"/>
      <c r="D3"/>
      <c r="E3"/>
      <c r="F3"/>
      <c r="G3"/>
      <c r="H3"/>
      <c r="I3"/>
      <c r="J3"/>
      <c r="K3"/>
    </row>
    <row r="4" spans="1:17" x14ac:dyDescent="0.35">
      <c r="A4"/>
      <c r="B4"/>
      <c r="C4" s="12"/>
      <c r="D4"/>
      <c r="E4"/>
      <c r="F4"/>
      <c r="G4"/>
      <c r="H4"/>
      <c r="I4"/>
      <c r="J4"/>
      <c r="K4"/>
      <c r="L4" s="25"/>
      <c r="M4" s="25"/>
      <c r="N4" s="25"/>
      <c r="O4" s="25"/>
      <c r="P4" s="25"/>
      <c r="Q4" s="25"/>
    </row>
    <row r="5" spans="1:17" ht="15" thickBot="1" x14ac:dyDescent="0.4">
      <c r="A5" s="5" t="s">
        <v>3</v>
      </c>
      <c r="B5" s="5" t="s">
        <v>4</v>
      </c>
      <c r="C5" s="18"/>
      <c r="D5"/>
      <c r="E5"/>
      <c r="F5"/>
      <c r="G5"/>
      <c r="H5"/>
      <c r="I5"/>
      <c r="J5"/>
      <c r="K5"/>
    </row>
    <row r="6" spans="1:17" x14ac:dyDescent="0.35">
      <c r="A6" s="17">
        <v>2010</v>
      </c>
      <c r="B6" s="71">
        <v>108</v>
      </c>
      <c r="C6" s="14"/>
      <c r="D6"/>
      <c r="E6"/>
      <c r="F6"/>
      <c r="G6"/>
      <c r="H6"/>
      <c r="I6"/>
      <c r="J6"/>
      <c r="K6"/>
    </row>
    <row r="7" spans="1:17" x14ac:dyDescent="0.35">
      <c r="A7" s="16">
        <v>2011</v>
      </c>
      <c r="B7" s="65">
        <v>107</v>
      </c>
      <c r="C7" s="14"/>
      <c r="D7"/>
      <c r="E7"/>
      <c r="F7"/>
      <c r="G7"/>
      <c r="H7"/>
      <c r="I7"/>
      <c r="J7"/>
      <c r="K7" s="24"/>
    </row>
    <row r="8" spans="1:17" x14ac:dyDescent="0.35">
      <c r="A8" s="17">
        <v>2012</v>
      </c>
      <c r="B8" s="65">
        <v>104</v>
      </c>
      <c r="C8" s="14"/>
      <c r="D8"/>
      <c r="E8"/>
      <c r="F8"/>
      <c r="G8"/>
      <c r="H8"/>
      <c r="I8"/>
      <c r="J8"/>
    </row>
    <row r="9" spans="1:17" x14ac:dyDescent="0.35">
      <c r="A9" s="16">
        <v>2013</v>
      </c>
      <c r="B9" s="65">
        <v>109</v>
      </c>
      <c r="C9" s="14"/>
      <c r="D9" s="14"/>
      <c r="E9"/>
      <c r="F9"/>
      <c r="G9"/>
      <c r="H9"/>
      <c r="I9"/>
      <c r="J9"/>
    </row>
    <row r="10" spans="1:17" x14ac:dyDescent="0.35">
      <c r="A10" s="17">
        <v>2014</v>
      </c>
      <c r="B10" s="65">
        <v>107</v>
      </c>
      <c r="C10" s="14"/>
      <c r="D10"/>
      <c r="E10"/>
      <c r="F10"/>
      <c r="G10"/>
      <c r="H10"/>
      <c r="I10"/>
      <c r="J10"/>
    </row>
    <row r="11" spans="1:17" x14ac:dyDescent="0.35">
      <c r="A11" s="16">
        <v>2015</v>
      </c>
      <c r="B11" s="65">
        <v>110</v>
      </c>
      <c r="C11" s="14"/>
      <c r="D11"/>
      <c r="E11"/>
      <c r="F11"/>
      <c r="G11"/>
      <c r="H11"/>
      <c r="I11"/>
      <c r="J11"/>
    </row>
    <row r="12" spans="1:17" x14ac:dyDescent="0.35">
      <c r="A12" s="17">
        <v>2016</v>
      </c>
      <c r="B12" s="65">
        <v>99</v>
      </c>
      <c r="C12" s="14"/>
      <c r="D12"/>
      <c r="E12"/>
      <c r="F12"/>
      <c r="G12"/>
      <c r="H12"/>
      <c r="I12"/>
      <c r="J12"/>
    </row>
    <row r="13" spans="1:17" x14ac:dyDescent="0.35">
      <c r="A13" s="16">
        <v>2017</v>
      </c>
      <c r="B13" s="65">
        <v>99</v>
      </c>
      <c r="C13" s="14"/>
      <c r="D13"/>
      <c r="E13"/>
      <c r="F13"/>
      <c r="G13"/>
      <c r="H13"/>
      <c r="I13"/>
      <c r="J13"/>
    </row>
    <row r="14" spans="1:17" x14ac:dyDescent="0.35">
      <c r="A14" s="17">
        <v>2018</v>
      </c>
      <c r="B14" s="65">
        <v>104</v>
      </c>
      <c r="C14" s="14"/>
      <c r="D14"/>
      <c r="E14"/>
      <c r="F14"/>
      <c r="G14"/>
      <c r="H14"/>
      <c r="I14"/>
      <c r="J14"/>
    </row>
    <row r="15" spans="1:17" x14ac:dyDescent="0.35">
      <c r="A15" s="16">
        <v>2019</v>
      </c>
      <c r="B15" s="65">
        <v>104</v>
      </c>
      <c r="C15" s="14"/>
      <c r="D15"/>
      <c r="E15"/>
      <c r="F15"/>
      <c r="G15"/>
      <c r="H15"/>
      <c r="I15"/>
      <c r="J15"/>
    </row>
    <row r="16" spans="1:17" x14ac:dyDescent="0.35">
      <c r="A16" s="17">
        <v>2020</v>
      </c>
      <c r="B16" s="65">
        <v>99</v>
      </c>
      <c r="C16" s="14"/>
      <c r="D16"/>
      <c r="E16"/>
      <c r="F16"/>
      <c r="G16"/>
      <c r="H16"/>
      <c r="I16"/>
      <c r="J16"/>
    </row>
    <row r="17" spans="1:10" x14ac:dyDescent="0.35">
      <c r="A17" s="16">
        <v>2021</v>
      </c>
      <c r="B17" s="65">
        <v>99</v>
      </c>
      <c r="C17" s="14"/>
      <c r="D17"/>
      <c r="E17"/>
      <c r="F17"/>
      <c r="G17"/>
      <c r="H17"/>
      <c r="I17"/>
      <c r="J17"/>
    </row>
    <row r="18" spans="1:10" x14ac:dyDescent="0.35">
      <c r="A18" s="17">
        <v>2022</v>
      </c>
      <c r="B18" s="65">
        <v>101</v>
      </c>
      <c r="C18" s="14"/>
      <c r="D18"/>
      <c r="E18"/>
      <c r="F18"/>
      <c r="G18"/>
      <c r="H18"/>
      <c r="I18"/>
      <c r="J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4.5" x14ac:dyDescent="0.35"/>
  <cols>
    <col min="1" max="1" width="22.1796875" customWidth="1"/>
    <col min="2" max="2" width="14.453125" customWidth="1"/>
    <col min="5" max="5" width="10.453125" bestFit="1" customWidth="1"/>
    <col min="14" max="14" width="12.1796875" customWidth="1"/>
  </cols>
  <sheetData>
    <row r="1" spans="1:9" x14ac:dyDescent="0.35">
      <c r="A1" t="s">
        <v>0</v>
      </c>
    </row>
    <row r="4" spans="1:9" x14ac:dyDescent="0.3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49" t="s">
        <v>83</v>
      </c>
      <c r="B5" s="69" t="s">
        <v>84</v>
      </c>
      <c r="C5" s="11"/>
      <c r="D5" s="11"/>
      <c r="E5" s="11"/>
      <c r="F5" s="11"/>
      <c r="G5" s="11"/>
      <c r="H5" s="11"/>
      <c r="I5" s="11"/>
    </row>
    <row r="6" spans="1:9" ht="17.25" customHeight="1" x14ac:dyDescent="0.35">
      <c r="A6" s="72">
        <v>44197</v>
      </c>
      <c r="B6" s="73">
        <v>12</v>
      </c>
      <c r="C6" s="11"/>
      <c r="D6" s="11"/>
      <c r="E6" s="11"/>
      <c r="F6" s="11"/>
      <c r="G6" s="11"/>
      <c r="H6" s="11"/>
      <c r="I6" s="11"/>
    </row>
    <row r="7" spans="1:9" x14ac:dyDescent="0.35">
      <c r="A7" s="72">
        <v>44228</v>
      </c>
      <c r="B7" s="73">
        <v>15</v>
      </c>
      <c r="C7" s="11"/>
      <c r="D7" s="11"/>
      <c r="E7" s="11"/>
      <c r="F7" s="11"/>
      <c r="G7" s="11"/>
      <c r="H7" s="11"/>
      <c r="I7" s="11"/>
    </row>
    <row r="8" spans="1:9" x14ac:dyDescent="0.35">
      <c r="A8" s="72">
        <v>44256</v>
      </c>
      <c r="B8" s="73">
        <v>18</v>
      </c>
      <c r="C8" s="11"/>
      <c r="D8" s="11"/>
      <c r="E8" s="11"/>
      <c r="F8" s="11"/>
      <c r="G8" s="11"/>
      <c r="H8" s="11"/>
      <c r="I8" s="11"/>
    </row>
    <row r="9" spans="1:9" x14ac:dyDescent="0.35">
      <c r="A9" s="72">
        <v>44287</v>
      </c>
      <c r="B9" s="73">
        <v>20</v>
      </c>
      <c r="C9" s="11"/>
      <c r="D9" s="11"/>
      <c r="E9" s="11"/>
      <c r="F9" s="11"/>
      <c r="G9" s="11"/>
      <c r="H9" s="11"/>
      <c r="I9" s="11"/>
    </row>
    <row r="10" spans="1:9" x14ac:dyDescent="0.35">
      <c r="A10" s="72">
        <v>44317</v>
      </c>
      <c r="B10" s="73">
        <v>22</v>
      </c>
      <c r="C10" s="11"/>
      <c r="D10" s="11"/>
      <c r="E10" s="11"/>
      <c r="F10" s="11"/>
      <c r="G10" s="11"/>
      <c r="H10" s="11"/>
      <c r="I10" s="11"/>
    </row>
    <row r="11" spans="1:9" x14ac:dyDescent="0.35">
      <c r="A11" s="72">
        <v>44348</v>
      </c>
      <c r="B11" s="73">
        <v>25</v>
      </c>
      <c r="C11" s="11"/>
      <c r="D11" s="11"/>
      <c r="E11" s="11"/>
      <c r="F11" s="11"/>
      <c r="G11" s="11"/>
      <c r="H11" s="11"/>
      <c r="I11" s="11"/>
    </row>
    <row r="12" spans="1:9" x14ac:dyDescent="0.35">
      <c r="A12" s="72">
        <v>44378</v>
      </c>
      <c r="B12" s="73">
        <v>30</v>
      </c>
      <c r="C12" s="11"/>
      <c r="D12" s="11"/>
      <c r="E12" s="11"/>
      <c r="F12" s="11"/>
      <c r="G12" s="11"/>
      <c r="H12" s="11"/>
      <c r="I12" s="11"/>
    </row>
    <row r="13" spans="1:9" x14ac:dyDescent="0.35">
      <c r="A13" s="72">
        <v>44409</v>
      </c>
      <c r="B13" s="73">
        <v>32</v>
      </c>
      <c r="C13" s="11"/>
      <c r="D13" s="11"/>
      <c r="E13" s="11"/>
      <c r="F13" s="11"/>
      <c r="G13" s="11"/>
      <c r="H13" s="11"/>
      <c r="I13" s="11"/>
    </row>
    <row r="14" spans="1:9" x14ac:dyDescent="0.35">
      <c r="A14" s="72">
        <v>44440</v>
      </c>
      <c r="B14" s="73">
        <v>28</v>
      </c>
      <c r="C14" s="11"/>
      <c r="D14" s="11"/>
      <c r="E14" s="11"/>
      <c r="F14" s="11"/>
      <c r="G14" s="11"/>
      <c r="H14" s="11"/>
      <c r="I14" s="11"/>
    </row>
    <row r="15" spans="1:9" x14ac:dyDescent="0.35">
      <c r="A15" s="72">
        <v>44470</v>
      </c>
      <c r="B15" s="73">
        <v>26</v>
      </c>
      <c r="C15" s="11"/>
      <c r="D15" s="11"/>
      <c r="E15" s="11"/>
      <c r="F15" s="11"/>
      <c r="G15" s="11"/>
      <c r="H15" s="11"/>
      <c r="I15" s="11"/>
    </row>
    <row r="16" spans="1:9" x14ac:dyDescent="0.35">
      <c r="A16" s="72">
        <v>44501</v>
      </c>
      <c r="B16" s="73">
        <v>23</v>
      </c>
      <c r="C16" s="11"/>
      <c r="D16" s="11"/>
      <c r="E16" s="11"/>
      <c r="F16" s="11"/>
      <c r="G16" s="11"/>
      <c r="H16" s="11"/>
      <c r="I16" s="11"/>
    </row>
    <row r="17" spans="1:9" x14ac:dyDescent="0.35">
      <c r="A17" s="72">
        <v>44531</v>
      </c>
      <c r="B17" s="73">
        <v>20</v>
      </c>
      <c r="C17" s="11"/>
      <c r="D17" s="11"/>
      <c r="E17" s="11"/>
      <c r="F17" s="11"/>
      <c r="G17" s="11"/>
      <c r="H17" s="11"/>
      <c r="I17" s="11"/>
    </row>
    <row r="18" spans="1:9" x14ac:dyDescent="0.35">
      <c r="A18" s="72">
        <v>44562</v>
      </c>
      <c r="B18" s="73">
        <v>18</v>
      </c>
      <c r="C18" s="11"/>
      <c r="D18" s="11"/>
      <c r="E18" s="11"/>
      <c r="F18" s="11"/>
      <c r="G18" s="11"/>
      <c r="H18" s="11"/>
      <c r="I18" s="11"/>
    </row>
    <row r="19" spans="1:9" x14ac:dyDescent="0.35">
      <c r="A19" s="72">
        <v>44593</v>
      </c>
      <c r="B19" s="73">
        <v>17</v>
      </c>
      <c r="C19" s="11"/>
      <c r="D19" s="11"/>
      <c r="E19" s="11"/>
      <c r="F19" s="11"/>
      <c r="G19" s="11"/>
      <c r="H19" s="11"/>
      <c r="I19" s="11"/>
    </row>
    <row r="20" spans="1:9" x14ac:dyDescent="0.35">
      <c r="A20" s="72">
        <v>44621</v>
      </c>
      <c r="B20" s="73">
        <v>19</v>
      </c>
      <c r="C20" s="11"/>
      <c r="D20" s="11"/>
      <c r="E20" s="11"/>
      <c r="F20" s="11"/>
      <c r="G20" s="11"/>
      <c r="H20" s="11"/>
      <c r="I20" s="11"/>
    </row>
    <row r="21" spans="1:9" x14ac:dyDescent="0.35">
      <c r="A21" s="72">
        <v>44652</v>
      </c>
      <c r="B21" s="73">
        <v>22</v>
      </c>
      <c r="C21" s="11"/>
      <c r="D21" s="11"/>
      <c r="E21" s="11"/>
      <c r="F21" s="11"/>
      <c r="G21" s="11"/>
      <c r="H21" s="11"/>
      <c r="I21" s="11"/>
    </row>
    <row r="22" spans="1:9" x14ac:dyDescent="0.35">
      <c r="A22" s="72">
        <v>44682</v>
      </c>
      <c r="B22" s="73">
        <v>24</v>
      </c>
      <c r="C22" s="11"/>
      <c r="D22" s="11"/>
      <c r="E22" s="11"/>
      <c r="F22" s="11"/>
      <c r="G22" s="11"/>
      <c r="H22" s="11"/>
      <c r="I22" s="11"/>
    </row>
    <row r="23" spans="1:9" x14ac:dyDescent="0.35">
      <c r="A23" s="72">
        <v>44713</v>
      </c>
      <c r="B23" s="73">
        <v>28</v>
      </c>
      <c r="C23" s="11"/>
      <c r="D23" s="11"/>
      <c r="E23" s="11"/>
      <c r="F23" s="11"/>
      <c r="G23" s="11"/>
      <c r="H23" s="11"/>
      <c r="I23" s="11"/>
    </row>
    <row r="24" spans="1:9" x14ac:dyDescent="0.35">
      <c r="A24" s="72">
        <v>44743</v>
      </c>
      <c r="B24" s="73">
        <v>32</v>
      </c>
      <c r="C24" s="11"/>
      <c r="D24" s="11"/>
      <c r="E24" s="11"/>
      <c r="F24" s="11"/>
      <c r="G24" s="11"/>
      <c r="H24" s="11"/>
      <c r="I24" s="11"/>
    </row>
    <row r="25" spans="1:9" x14ac:dyDescent="0.35">
      <c r="A25" s="72">
        <v>44774</v>
      </c>
      <c r="B25" s="73">
        <v>35</v>
      </c>
      <c r="C25" s="11"/>
      <c r="D25" s="11"/>
      <c r="E25" s="11"/>
      <c r="F25" s="11"/>
      <c r="G25" s="11"/>
      <c r="H25" s="11"/>
      <c r="I25" s="11"/>
    </row>
    <row r="26" spans="1:9" x14ac:dyDescent="0.35">
      <c r="A26" s="72">
        <v>44805</v>
      </c>
      <c r="B26" s="73">
        <v>30</v>
      </c>
      <c r="C26" s="11"/>
      <c r="D26" s="11"/>
      <c r="E26" s="11"/>
      <c r="F26" s="11"/>
      <c r="G26" s="11"/>
      <c r="H26" s="11"/>
      <c r="I26" s="11"/>
    </row>
    <row r="27" spans="1:9" x14ac:dyDescent="0.35">
      <c r="A27" s="72">
        <v>44835</v>
      </c>
      <c r="B27" s="73">
        <v>27</v>
      </c>
      <c r="C27" s="11"/>
      <c r="D27" s="11"/>
      <c r="E27" s="11"/>
      <c r="F27" s="11"/>
      <c r="G27" s="11"/>
      <c r="H27" s="11"/>
      <c r="I27" s="11"/>
    </row>
    <row r="28" spans="1:9" x14ac:dyDescent="0.35">
      <c r="A28" s="72">
        <v>44866</v>
      </c>
      <c r="B28" s="73">
        <v>25</v>
      </c>
      <c r="C28" s="11"/>
      <c r="D28" s="11"/>
      <c r="E28" s="11"/>
      <c r="F28" s="11"/>
      <c r="G28" s="11"/>
      <c r="H28" s="11"/>
      <c r="I28" s="11"/>
    </row>
    <row r="29" spans="1:9" x14ac:dyDescent="0.35">
      <c r="A29" s="72">
        <v>44896</v>
      </c>
      <c r="B29" s="73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35">
      <c r="A30" s="72">
        <v>44927</v>
      </c>
      <c r="B30" s="73">
        <v>20</v>
      </c>
      <c r="C30" s="11"/>
      <c r="D30" s="11"/>
      <c r="E30" s="11"/>
      <c r="F30" s="11"/>
      <c r="G30" s="11"/>
      <c r="H30" s="11"/>
      <c r="I30" s="11"/>
    </row>
    <row r="31" spans="1:9" x14ac:dyDescent="0.35">
      <c r="A31" s="72">
        <v>44958</v>
      </c>
      <c r="B31" s="73">
        <v>18</v>
      </c>
      <c r="C31" s="11"/>
      <c r="D31" s="11"/>
      <c r="E31" s="11"/>
      <c r="F31" s="11"/>
      <c r="G31" s="11"/>
      <c r="H31" s="11"/>
      <c r="I31" s="11"/>
    </row>
    <row r="32" spans="1:9" x14ac:dyDescent="0.35">
      <c r="A32" s="72">
        <v>44986</v>
      </c>
      <c r="B32" s="73">
        <v>20</v>
      </c>
      <c r="C32" s="11"/>
      <c r="D32" s="11"/>
      <c r="E32" s="11"/>
      <c r="F32" s="11"/>
      <c r="G32" s="11"/>
      <c r="H32" s="11"/>
      <c r="I32" s="11"/>
    </row>
    <row r="33" spans="1:9" x14ac:dyDescent="0.35">
      <c r="A33" s="72">
        <v>45017</v>
      </c>
      <c r="B33" s="73">
        <v>23</v>
      </c>
      <c r="C33" s="11"/>
      <c r="D33" s="11"/>
      <c r="E33" s="11"/>
      <c r="F33" s="11"/>
      <c r="G33" s="11"/>
      <c r="H33" s="11"/>
      <c r="I33" s="11"/>
    </row>
    <row r="34" spans="1:9" x14ac:dyDescent="0.35">
      <c r="A34" s="72">
        <v>45047</v>
      </c>
      <c r="B34" s="73">
        <v>26</v>
      </c>
      <c r="C34" s="11"/>
      <c r="D34" s="11"/>
      <c r="E34" s="11"/>
      <c r="F34" s="11"/>
      <c r="G34" s="11"/>
      <c r="H34" s="11"/>
      <c r="I34" s="11"/>
    </row>
    <row r="35" spans="1:9" x14ac:dyDescent="0.35">
      <c r="A35" s="72">
        <v>45078</v>
      </c>
      <c r="B35" s="73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4.5" x14ac:dyDescent="0.35"/>
  <cols>
    <col min="1" max="1" width="11.453125" customWidth="1"/>
    <col min="2" max="2" width="10.453125" customWidth="1"/>
    <col min="3" max="3" width="11.1796875" bestFit="1" customWidth="1"/>
  </cols>
  <sheetData>
    <row r="1" spans="1:14" x14ac:dyDescent="0.35">
      <c r="A1" t="s">
        <v>31</v>
      </c>
    </row>
    <row r="5" spans="1:14" x14ac:dyDescent="0.35">
      <c r="A5" t="s">
        <v>8</v>
      </c>
    </row>
    <row r="8" spans="1:14" ht="15" customHeight="1" x14ac:dyDescent="0.35">
      <c r="A8" t="s">
        <v>9</v>
      </c>
    </row>
    <row r="11" spans="1:14" x14ac:dyDescent="0.35">
      <c r="A11" t="s">
        <v>10</v>
      </c>
    </row>
    <row r="12" spans="1:14" x14ac:dyDescent="0.35">
      <c r="N12" s="12"/>
    </row>
    <row r="14" spans="1:14" x14ac:dyDescent="0.35">
      <c r="A14" t="s">
        <v>11</v>
      </c>
    </row>
    <row r="32" spans="3:3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4.5" x14ac:dyDescent="0.35"/>
  <cols>
    <col min="1" max="1" width="21.453125" bestFit="1" customWidth="1"/>
    <col min="2" max="2" width="18.1796875" customWidth="1"/>
    <col min="3" max="3" width="16.81640625" bestFit="1" customWidth="1"/>
    <col min="4" max="4" width="16.1796875" customWidth="1"/>
    <col min="5" max="5" width="17.54296875" bestFit="1" customWidth="1"/>
    <col min="6" max="6" width="13.1796875" customWidth="1"/>
  </cols>
  <sheetData>
    <row r="1" spans="1:4" x14ac:dyDescent="0.35">
      <c r="A1" t="s">
        <v>1</v>
      </c>
    </row>
    <row r="3" spans="1:4" x14ac:dyDescent="0.35">
      <c r="B3" s="58"/>
    </row>
    <row r="4" spans="1:4" ht="14.5" customHeight="1" x14ac:dyDescent="0.35">
      <c r="A4" s="54" t="s">
        <v>85</v>
      </c>
      <c r="B4" s="54" t="s">
        <v>86</v>
      </c>
      <c r="C4" s="54" t="s">
        <v>87</v>
      </c>
    </row>
    <row r="5" spans="1:4" x14ac:dyDescent="0.35">
      <c r="A5" s="53">
        <v>25</v>
      </c>
      <c r="B5" s="53">
        <v>32</v>
      </c>
      <c r="C5" s="53">
        <v>27</v>
      </c>
    </row>
    <row r="6" spans="1:4" x14ac:dyDescent="0.35">
      <c r="A6" s="53">
        <v>28</v>
      </c>
      <c r="B6" s="53">
        <v>35</v>
      </c>
      <c r="C6" s="53">
        <v>29</v>
      </c>
    </row>
    <row r="7" spans="1:4" x14ac:dyDescent="0.35">
      <c r="A7" s="53">
        <v>30</v>
      </c>
      <c r="B7" s="53">
        <v>33</v>
      </c>
      <c r="C7" s="53">
        <v>34</v>
      </c>
    </row>
    <row r="8" spans="1:4" x14ac:dyDescent="0.35">
      <c r="A8" s="53">
        <v>26</v>
      </c>
      <c r="B8" s="53">
        <v>26</v>
      </c>
      <c r="C8" s="53">
        <v>26</v>
      </c>
      <c r="D8" s="3"/>
    </row>
    <row r="9" spans="1:4" x14ac:dyDescent="0.35">
      <c r="A9" s="53">
        <v>34</v>
      </c>
      <c r="B9" s="53">
        <v>34</v>
      </c>
      <c r="C9" s="53">
        <v>28</v>
      </c>
    </row>
    <row r="10" spans="1:4" x14ac:dyDescent="0.35">
      <c r="A10" s="53">
        <v>29</v>
      </c>
      <c r="B10" s="53">
        <v>31</v>
      </c>
      <c r="C10" s="53">
        <v>25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16"/>
  <sheetViews>
    <sheetView workbookViewId="0"/>
  </sheetViews>
  <sheetFormatPr defaultRowHeight="14.5" x14ac:dyDescent="0.35"/>
  <cols>
    <col min="1" max="1" width="21.1796875" customWidth="1"/>
    <col min="2" max="2" width="23" customWidth="1"/>
    <col min="3" max="3" width="24.81640625" customWidth="1"/>
    <col min="4" max="4" width="10.1796875" bestFit="1" customWidth="1"/>
    <col min="5" max="5" width="16.1796875" bestFit="1" customWidth="1"/>
    <col min="6" max="6" width="32.453125" bestFit="1" customWidth="1"/>
    <col min="7" max="7" width="29.453125" bestFit="1" customWidth="1"/>
  </cols>
  <sheetData>
    <row r="1" spans="1:7" x14ac:dyDescent="0.35">
      <c r="A1" t="s">
        <v>0</v>
      </c>
    </row>
    <row r="3" spans="1:7" x14ac:dyDescent="0.35">
      <c r="A3" s="60"/>
      <c r="B3" s="58"/>
    </row>
    <row r="4" spans="1:7" ht="29" x14ac:dyDescent="0.35">
      <c r="A4" s="66" t="s">
        <v>88</v>
      </c>
      <c r="B4" s="66" t="s">
        <v>89</v>
      </c>
    </row>
    <row r="5" spans="1:7" x14ac:dyDescent="0.35">
      <c r="A5" s="15">
        <v>2.5</v>
      </c>
      <c r="B5" s="15">
        <v>1.8</v>
      </c>
    </row>
    <row r="6" spans="1:7" x14ac:dyDescent="0.35">
      <c r="A6" s="15">
        <v>3.1</v>
      </c>
      <c r="B6" s="15">
        <v>2.2000000000000002</v>
      </c>
    </row>
    <row r="7" spans="1:7" x14ac:dyDescent="0.35">
      <c r="A7" s="15">
        <v>2.8</v>
      </c>
      <c r="B7" s="15">
        <v>1.9</v>
      </c>
    </row>
    <row r="8" spans="1:7" x14ac:dyDescent="0.35">
      <c r="A8" s="15">
        <v>2.9</v>
      </c>
      <c r="B8" s="15">
        <v>2</v>
      </c>
    </row>
    <row r="9" spans="1:7" x14ac:dyDescent="0.35">
      <c r="A9" s="15">
        <v>2.7</v>
      </c>
      <c r="B9" s="15">
        <v>1.7</v>
      </c>
    </row>
    <row r="10" spans="1:7" x14ac:dyDescent="0.35">
      <c r="A10" s="15">
        <v>3.4</v>
      </c>
      <c r="B10" s="15">
        <v>2.5</v>
      </c>
    </row>
    <row r="11" spans="1:7" x14ac:dyDescent="0.35">
      <c r="A11" s="15">
        <v>3.6</v>
      </c>
      <c r="B11" s="15">
        <v>2.8</v>
      </c>
    </row>
    <row r="12" spans="1:7" x14ac:dyDescent="0.35">
      <c r="A12" s="15">
        <v>3</v>
      </c>
      <c r="B12" s="15">
        <v>2.1</v>
      </c>
    </row>
    <row r="13" spans="1:7" x14ac:dyDescent="0.35">
      <c r="A13" s="15">
        <v>3.8</v>
      </c>
      <c r="B13" s="15">
        <v>2.9</v>
      </c>
    </row>
    <row r="14" spans="1:7" x14ac:dyDescent="0.35">
      <c r="A14" s="15">
        <v>3.5</v>
      </c>
      <c r="B14" s="15">
        <v>2.6</v>
      </c>
    </row>
    <row r="15" spans="1:7" x14ac:dyDescent="0.35">
      <c r="A15" s="70">
        <v>4</v>
      </c>
      <c r="B15" s="70">
        <v>2.25</v>
      </c>
    </row>
    <row r="16" spans="1:7" x14ac:dyDescent="0.35">
      <c r="A16" s="70">
        <v>3.7</v>
      </c>
      <c r="B16" s="70">
        <v>2.7</v>
      </c>
      <c r="E16" s="3"/>
      <c r="F16" s="3"/>
      <c r="G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7"/>
  <sheetViews>
    <sheetView workbookViewId="0"/>
  </sheetViews>
  <sheetFormatPr defaultColWidth="9.1796875" defaultRowHeight="14.5" x14ac:dyDescent="0.35"/>
  <cols>
    <col min="1" max="1" width="22.1796875" customWidth="1"/>
    <col min="2" max="2" width="11.1796875" customWidth="1"/>
    <col min="4" max="4" width="19.81640625" customWidth="1"/>
    <col min="5" max="5" width="15.1796875" customWidth="1"/>
    <col min="6" max="6" width="14.81640625" customWidth="1"/>
    <col min="7" max="7" width="11.81640625" customWidth="1"/>
  </cols>
  <sheetData>
    <row r="1" spans="1:3" x14ac:dyDescent="0.35">
      <c r="A1" t="s">
        <v>1</v>
      </c>
    </row>
    <row r="5" spans="1:3" x14ac:dyDescent="0.35">
      <c r="A5" s="55"/>
      <c r="B5" s="44"/>
      <c r="C5" s="44"/>
    </row>
    <row r="6" spans="1:3" x14ac:dyDescent="0.35">
      <c r="A6" s="12"/>
      <c r="B6" s="12"/>
      <c r="C6" s="12"/>
    </row>
    <row r="7" spans="1:3" x14ac:dyDescent="0.35">
      <c r="A7" s="56" t="s">
        <v>90</v>
      </c>
      <c r="B7" s="56" t="s">
        <v>82</v>
      </c>
      <c r="C7" s="12"/>
    </row>
    <row r="8" spans="1:3" x14ac:dyDescent="0.35">
      <c r="A8" s="57">
        <v>1</v>
      </c>
      <c r="B8" s="57">
        <v>120</v>
      </c>
      <c r="C8" s="12"/>
    </row>
    <row r="9" spans="1:3" x14ac:dyDescent="0.35">
      <c r="A9" s="57">
        <v>2</v>
      </c>
      <c r="B9" s="57">
        <v>95</v>
      </c>
      <c r="C9" s="12"/>
    </row>
    <row r="10" spans="1:3" x14ac:dyDescent="0.35">
      <c r="A10" s="57">
        <v>3</v>
      </c>
      <c r="B10" s="57">
        <v>110</v>
      </c>
      <c r="C10" s="12"/>
    </row>
    <row r="11" spans="1:3" x14ac:dyDescent="0.35">
      <c r="A11" s="57">
        <v>4</v>
      </c>
      <c r="B11" s="57">
        <v>135</v>
      </c>
      <c r="C11" s="12"/>
    </row>
    <row r="12" spans="1:3" x14ac:dyDescent="0.35">
      <c r="A12" s="57">
        <v>5</v>
      </c>
      <c r="B12" s="57">
        <v>112</v>
      </c>
      <c r="C12" s="12"/>
    </row>
    <row r="13" spans="1:3" x14ac:dyDescent="0.35">
      <c r="A13" s="57">
        <v>6</v>
      </c>
      <c r="B13" s="57">
        <v>98</v>
      </c>
      <c r="C13" s="12"/>
    </row>
    <row r="14" spans="1:3" x14ac:dyDescent="0.35">
      <c r="A14" s="57">
        <v>7</v>
      </c>
      <c r="B14" s="57">
        <v>128</v>
      </c>
      <c r="C14" s="12"/>
    </row>
    <row r="15" spans="1:3" x14ac:dyDescent="0.35">
      <c r="A15" s="57">
        <v>8</v>
      </c>
      <c r="B15" s="57">
        <v>105</v>
      </c>
      <c r="C15" s="12"/>
    </row>
    <row r="16" spans="1:3" x14ac:dyDescent="0.35">
      <c r="A16" s="57">
        <v>9</v>
      </c>
      <c r="B16" s="57">
        <v>115</v>
      </c>
      <c r="C16" s="12"/>
    </row>
    <row r="17" spans="1:3" x14ac:dyDescent="0.35">
      <c r="A17" s="12"/>
      <c r="B17" s="12"/>
      <c r="C17" s="1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zoomScaleNormal="100" workbookViewId="0"/>
  </sheetViews>
  <sheetFormatPr defaultColWidth="8.7265625" defaultRowHeight="14.5" x14ac:dyDescent="0.35"/>
  <cols>
    <col min="1" max="16384" width="8.7265625" style="85"/>
  </cols>
  <sheetData>
    <row r="2" spans="2:2" x14ac:dyDescent="0.35">
      <c r="B2" s="84"/>
    </row>
    <row r="89" spans="2:2" ht="18.5" x14ac:dyDescent="0.45">
      <c r="B89" s="86"/>
    </row>
    <row r="303" spans="2:2" ht="18.5" x14ac:dyDescent="0.45">
      <c r="B303" s="8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topLeftCell="A4" workbookViewId="0"/>
  </sheetViews>
  <sheetFormatPr defaultRowHeight="14.5" x14ac:dyDescent="0.35"/>
  <cols>
    <col min="1" max="1" width="21.453125" bestFit="1" customWidth="1"/>
    <col min="2" max="2" width="21.1796875" customWidth="1"/>
    <col min="3" max="3" width="14.54296875" customWidth="1"/>
  </cols>
  <sheetData>
    <row r="1" spans="1:6" x14ac:dyDescent="0.35">
      <c r="A1" t="s">
        <v>1</v>
      </c>
      <c r="B1" s="59"/>
    </row>
    <row r="2" spans="1:6" x14ac:dyDescent="0.35">
      <c r="A2" s="20"/>
    </row>
    <row r="3" spans="1:6" x14ac:dyDescent="0.35">
      <c r="A3" s="20"/>
    </row>
    <row r="4" spans="1:6" x14ac:dyDescent="0.35">
      <c r="A4" s="74" t="s">
        <v>34</v>
      </c>
      <c r="B4" s="61" t="s">
        <v>54</v>
      </c>
      <c r="C4" s="44"/>
    </row>
    <row r="5" spans="1:6" x14ac:dyDescent="0.35">
      <c r="A5" s="6" t="s">
        <v>35</v>
      </c>
      <c r="B5" s="63">
        <v>-5</v>
      </c>
      <c r="C5" s="38"/>
      <c r="F5" s="12"/>
    </row>
    <row r="6" spans="1:6" x14ac:dyDescent="0.35">
      <c r="A6" s="6" t="s">
        <v>36</v>
      </c>
      <c r="B6" s="63">
        <v>-6.2</v>
      </c>
      <c r="C6" s="38"/>
    </row>
    <row r="7" spans="1:6" x14ac:dyDescent="0.35">
      <c r="A7" s="6" t="s">
        <v>37</v>
      </c>
      <c r="B7" s="63">
        <v>8.3000000000000007</v>
      </c>
      <c r="C7" s="38"/>
    </row>
    <row r="8" spans="1:6" x14ac:dyDescent="0.35">
      <c r="A8" s="6" t="s">
        <v>38</v>
      </c>
      <c r="B8" s="63">
        <v>0.6</v>
      </c>
      <c r="C8" s="38"/>
    </row>
    <row r="9" spans="1:6" x14ac:dyDescent="0.35">
      <c r="A9" s="6" t="s">
        <v>39</v>
      </c>
      <c r="B9" s="63">
        <v>5.8</v>
      </c>
      <c r="C9" s="38"/>
    </row>
    <row r="10" spans="1:6" x14ac:dyDescent="0.35">
      <c r="A10" s="6" t="s">
        <v>40</v>
      </c>
      <c r="B10" s="63">
        <v>9.8000000000000007</v>
      </c>
      <c r="C10" s="38"/>
    </row>
    <row r="11" spans="1:6" x14ac:dyDescent="0.35">
      <c r="A11" s="6" t="s">
        <v>41</v>
      </c>
      <c r="B11" s="63">
        <v>12.1</v>
      </c>
      <c r="C11" s="38"/>
    </row>
    <row r="12" spans="1:6" x14ac:dyDescent="0.35">
      <c r="A12" s="6" t="s">
        <v>42</v>
      </c>
      <c r="B12" s="63">
        <v>10.4</v>
      </c>
      <c r="C12" s="38"/>
    </row>
    <row r="13" spans="1:6" x14ac:dyDescent="0.35">
      <c r="A13" s="6" t="s">
        <v>43</v>
      </c>
      <c r="B13" s="63">
        <v>5.5</v>
      </c>
      <c r="C13" s="38"/>
    </row>
    <row r="14" spans="1:6" x14ac:dyDescent="0.35">
      <c r="A14" s="6" t="s">
        <v>44</v>
      </c>
      <c r="B14" s="63">
        <v>24</v>
      </c>
      <c r="C14" s="38"/>
    </row>
    <row r="15" spans="1:6" x14ac:dyDescent="0.35">
      <c r="A15" s="6" t="s">
        <v>45</v>
      </c>
      <c r="B15" s="63">
        <v>30.7</v>
      </c>
    </row>
    <row r="16" spans="1:6" x14ac:dyDescent="0.35">
      <c r="A16" s="62" t="s">
        <v>46</v>
      </c>
      <c r="B16" s="63">
        <v>26.5</v>
      </c>
    </row>
    <row r="17" spans="1:13" x14ac:dyDescent="0.35">
      <c r="A17" s="6" t="s">
        <v>47</v>
      </c>
      <c r="B17" s="63">
        <v>27.4</v>
      </c>
    </row>
    <row r="18" spans="1:13" x14ac:dyDescent="0.35">
      <c r="A18" s="62" t="s">
        <v>48</v>
      </c>
      <c r="B18" s="63">
        <v>30.2</v>
      </c>
    </row>
    <row r="19" spans="1:13" x14ac:dyDescent="0.35">
      <c r="A19" s="62" t="s">
        <v>49</v>
      </c>
      <c r="B19" s="63">
        <v>28.1</v>
      </c>
    </row>
    <row r="20" spans="1:13" x14ac:dyDescent="0.35">
      <c r="A20" s="62" t="s">
        <v>50</v>
      </c>
      <c r="B20" s="63">
        <v>13.7</v>
      </c>
    </row>
    <row r="21" spans="1:13" x14ac:dyDescent="0.35">
      <c r="A21" s="62" t="s">
        <v>51</v>
      </c>
      <c r="B21" s="63">
        <v>1.7</v>
      </c>
      <c r="M21" s="12"/>
    </row>
    <row r="22" spans="1:13" x14ac:dyDescent="0.35">
      <c r="A22" s="62" t="s">
        <v>52</v>
      </c>
      <c r="B22" s="63">
        <v>-2.7</v>
      </c>
      <c r="M22" s="12"/>
    </row>
    <row r="23" spans="1:13" x14ac:dyDescent="0.35">
      <c r="A23" s="62" t="s">
        <v>53</v>
      </c>
      <c r="B23" s="63">
        <v>-1.8</v>
      </c>
      <c r="M23" s="12"/>
    </row>
    <row r="24" spans="1:13" x14ac:dyDescent="0.35">
      <c r="M24" s="12"/>
    </row>
    <row r="25" spans="1:13" x14ac:dyDescent="0.35">
      <c r="A25" t="s">
        <v>8</v>
      </c>
      <c r="B25" t="s">
        <v>95</v>
      </c>
    </row>
    <row r="26" spans="1:13" x14ac:dyDescent="0.35">
      <c r="A26" t="s">
        <v>9</v>
      </c>
      <c r="B26" t="s">
        <v>96</v>
      </c>
    </row>
    <row r="28" spans="1:13" x14ac:dyDescent="0.35">
      <c r="A28" t="s">
        <v>10</v>
      </c>
    </row>
    <row r="37" spans="1:2" x14ac:dyDescent="0.35">
      <c r="A37" s="41"/>
      <c r="B37" s="4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workbookViewId="0">
      <selection activeCell="E15" sqref="E15"/>
    </sheetView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24.81640625" customWidth="1"/>
    <col min="4" max="4" width="21" bestFit="1" customWidth="1"/>
    <col min="6" max="6" width="24.54296875" customWidth="1"/>
    <col min="7" max="7" width="11.453125" customWidth="1"/>
  </cols>
  <sheetData>
    <row r="1" spans="1:7" x14ac:dyDescent="0.35">
      <c r="A1" t="s">
        <v>33</v>
      </c>
    </row>
    <row r="2" spans="1:7" x14ac:dyDescent="0.35">
      <c r="F2" s="90"/>
    </row>
    <row r="3" spans="1:7" x14ac:dyDescent="0.35">
      <c r="C3" s="12"/>
      <c r="E3" s="12"/>
      <c r="F3" s="90"/>
    </row>
    <row r="4" spans="1:7" x14ac:dyDescent="0.35">
      <c r="A4" s="64" t="s">
        <v>55</v>
      </c>
      <c r="B4" s="64" t="s">
        <v>56</v>
      </c>
      <c r="C4" s="12" t="s">
        <v>99</v>
      </c>
      <c r="E4" s="3"/>
      <c r="F4" s="90"/>
      <c r="G4" s="18"/>
    </row>
    <row r="5" spans="1:7" x14ac:dyDescent="0.35">
      <c r="A5" s="65">
        <v>1</v>
      </c>
      <c r="B5" s="65">
        <v>59</v>
      </c>
      <c r="C5" s="12">
        <v>25</v>
      </c>
      <c r="E5" s="12"/>
      <c r="F5" s="90"/>
    </row>
    <row r="6" spans="1:7" x14ac:dyDescent="0.35">
      <c r="A6" s="65">
        <v>2</v>
      </c>
      <c r="B6" s="65">
        <v>138</v>
      </c>
      <c r="C6" s="12">
        <v>50</v>
      </c>
      <c r="E6" s="12"/>
      <c r="F6" s="90"/>
    </row>
    <row r="7" spans="1:7" x14ac:dyDescent="0.35">
      <c r="A7" s="65">
        <v>3</v>
      </c>
      <c r="B7" s="65">
        <v>85</v>
      </c>
      <c r="C7" s="12">
        <v>75</v>
      </c>
      <c r="D7" t="s">
        <v>8</v>
      </c>
      <c r="E7" s="12"/>
      <c r="G7" t="s">
        <v>9</v>
      </c>
    </row>
    <row r="8" spans="1:7" x14ac:dyDescent="0.35">
      <c r="A8" s="65">
        <v>4</v>
      </c>
      <c r="B8" s="65">
        <v>64</v>
      </c>
      <c r="C8" s="12">
        <v>100</v>
      </c>
      <c r="E8" s="12"/>
    </row>
    <row r="9" spans="1:7" x14ac:dyDescent="0.35">
      <c r="A9" s="65">
        <v>5</v>
      </c>
      <c r="B9" s="65">
        <v>134</v>
      </c>
      <c r="C9" s="12">
        <v>125</v>
      </c>
      <c r="D9" t="s">
        <v>97</v>
      </c>
      <c r="E9" s="12">
        <f>MIN(B5:B28)</f>
        <v>5</v>
      </c>
    </row>
    <row r="10" spans="1:7" x14ac:dyDescent="0.35">
      <c r="A10" s="65">
        <v>6</v>
      </c>
      <c r="B10" s="65">
        <v>27</v>
      </c>
      <c r="C10" s="12">
        <v>150</v>
      </c>
      <c r="D10" t="s">
        <v>98</v>
      </c>
      <c r="E10" s="12">
        <f>MAX(B5:B28)</f>
        <v>144</v>
      </c>
    </row>
    <row r="11" spans="1:7" x14ac:dyDescent="0.35">
      <c r="A11" s="65">
        <v>7</v>
      </c>
      <c r="B11" s="65">
        <v>122</v>
      </c>
      <c r="C11" s="12"/>
      <c r="E11" s="12"/>
    </row>
    <row r="12" spans="1:7" x14ac:dyDescent="0.35">
      <c r="A12" s="65">
        <v>8</v>
      </c>
      <c r="B12" s="65">
        <v>80</v>
      </c>
      <c r="C12" s="12"/>
      <c r="D12" s="92" t="s">
        <v>99</v>
      </c>
      <c r="E12" s="92" t="s">
        <v>100</v>
      </c>
      <c r="F12" s="62" t="s">
        <v>101</v>
      </c>
    </row>
    <row r="13" spans="1:7" x14ac:dyDescent="0.35">
      <c r="A13" s="65">
        <v>9</v>
      </c>
      <c r="B13" s="65">
        <v>83</v>
      </c>
      <c r="C13" s="12"/>
      <c r="D13" s="62">
        <v>25</v>
      </c>
      <c r="E13" s="62">
        <v>4</v>
      </c>
      <c r="F13" s="62">
        <f t="shared" ref="F13:F16" si="0">F14+E13</f>
        <v>24</v>
      </c>
    </row>
    <row r="14" spans="1:7" x14ac:dyDescent="0.35">
      <c r="A14" s="65">
        <v>10</v>
      </c>
      <c r="B14" s="65">
        <v>125</v>
      </c>
      <c r="C14" s="12"/>
      <c r="D14" s="62">
        <v>50</v>
      </c>
      <c r="E14" s="62">
        <v>4</v>
      </c>
      <c r="F14" s="62">
        <f t="shared" si="0"/>
        <v>20</v>
      </c>
    </row>
    <row r="15" spans="1:7" x14ac:dyDescent="0.35">
      <c r="A15" s="65">
        <v>11</v>
      </c>
      <c r="B15" s="65">
        <v>47</v>
      </c>
      <c r="C15" s="12"/>
      <c r="D15" s="93">
        <v>75</v>
      </c>
      <c r="E15" s="93">
        <v>3</v>
      </c>
      <c r="F15" s="93">
        <f t="shared" si="0"/>
        <v>16</v>
      </c>
    </row>
    <row r="16" spans="1:7" x14ac:dyDescent="0.35">
      <c r="A16" s="65">
        <v>12</v>
      </c>
      <c r="B16" s="65">
        <v>102</v>
      </c>
      <c r="C16" s="12"/>
      <c r="D16" s="62">
        <v>100</v>
      </c>
      <c r="E16" s="62">
        <v>5</v>
      </c>
      <c r="F16" s="62">
        <f t="shared" si="0"/>
        <v>13</v>
      </c>
    </row>
    <row r="17" spans="1:6" x14ac:dyDescent="0.35">
      <c r="A17" s="65">
        <v>13</v>
      </c>
      <c r="B17" s="65">
        <v>144</v>
      </c>
      <c r="C17" s="12"/>
      <c r="D17" s="62">
        <v>125</v>
      </c>
      <c r="E17" s="62">
        <v>5</v>
      </c>
      <c r="F17" s="62">
        <f>F18+E17</f>
        <v>8</v>
      </c>
    </row>
    <row r="18" spans="1:6" x14ac:dyDescent="0.35">
      <c r="A18" s="65">
        <v>14</v>
      </c>
      <c r="B18" s="65">
        <v>6</v>
      </c>
      <c r="C18" s="12"/>
      <c r="D18" s="62">
        <v>150</v>
      </c>
      <c r="E18" s="62">
        <v>3</v>
      </c>
      <c r="F18" s="62">
        <v>3</v>
      </c>
    </row>
    <row r="19" spans="1:6" x14ac:dyDescent="0.35">
      <c r="A19" s="65">
        <v>15</v>
      </c>
      <c r="B19" s="65">
        <v>121</v>
      </c>
      <c r="D19" s="62" t="s">
        <v>102</v>
      </c>
      <c r="E19" s="62">
        <f ca="1">SUM(E13:E19)</f>
        <v>24</v>
      </c>
      <c r="F19" s="62"/>
    </row>
    <row r="20" spans="1:6" x14ac:dyDescent="0.35">
      <c r="A20" s="65">
        <v>16</v>
      </c>
      <c r="B20" s="65">
        <v>78</v>
      </c>
      <c r="D20" s="91"/>
    </row>
    <row r="21" spans="1:6" x14ac:dyDescent="0.35">
      <c r="A21" s="65">
        <v>17</v>
      </c>
      <c r="B21" s="65">
        <v>74</v>
      </c>
      <c r="D21" s="91"/>
    </row>
    <row r="22" spans="1:6" x14ac:dyDescent="0.35">
      <c r="A22" s="65">
        <v>18</v>
      </c>
      <c r="B22" s="65">
        <v>125</v>
      </c>
      <c r="D22" s="20" t="s">
        <v>10</v>
      </c>
      <c r="E22" t="s">
        <v>104</v>
      </c>
    </row>
    <row r="23" spans="1:6" x14ac:dyDescent="0.35">
      <c r="A23" s="65">
        <v>19</v>
      </c>
      <c r="B23" s="65">
        <v>13</v>
      </c>
      <c r="D23" s="91"/>
    </row>
    <row r="24" spans="1:6" x14ac:dyDescent="0.35">
      <c r="A24" s="65">
        <v>20</v>
      </c>
      <c r="B24" s="65">
        <v>5</v>
      </c>
      <c r="D24" s="91"/>
    </row>
    <row r="25" spans="1:6" x14ac:dyDescent="0.35">
      <c r="A25" s="65">
        <v>21</v>
      </c>
      <c r="B25" s="65">
        <v>37</v>
      </c>
      <c r="D25" s="91"/>
    </row>
    <row r="26" spans="1:6" x14ac:dyDescent="0.35">
      <c r="A26" s="65">
        <v>22</v>
      </c>
      <c r="B26" s="65">
        <v>14</v>
      </c>
      <c r="D26" s="20" t="s">
        <v>11</v>
      </c>
      <c r="E26" t="s">
        <v>103</v>
      </c>
    </row>
    <row r="27" spans="1:6" x14ac:dyDescent="0.35">
      <c r="A27" s="65">
        <v>23</v>
      </c>
      <c r="B27" s="65">
        <v>79</v>
      </c>
      <c r="D27" s="91"/>
    </row>
    <row r="28" spans="1:6" x14ac:dyDescent="0.35">
      <c r="A28" s="65">
        <v>24</v>
      </c>
      <c r="B28" s="65">
        <v>40</v>
      </c>
      <c r="D28" s="91"/>
    </row>
    <row r="29" spans="1:6" x14ac:dyDescent="0.35">
      <c r="B29" s="45"/>
    </row>
    <row r="30" spans="1:6" x14ac:dyDescent="0.35">
      <c r="B30" s="45"/>
    </row>
    <row r="31" spans="1:6" x14ac:dyDescent="0.35">
      <c r="B31" s="45"/>
    </row>
    <row r="32" spans="1:6" x14ac:dyDescent="0.35">
      <c r="B32" s="45"/>
    </row>
    <row r="33" spans="2:2" x14ac:dyDescent="0.35">
      <c r="B33" s="45"/>
    </row>
    <row r="34" spans="2:2" x14ac:dyDescent="0.35">
      <c r="B34" s="45"/>
    </row>
    <row r="35" spans="2:2" x14ac:dyDescent="0.35">
      <c r="B35" s="45"/>
    </row>
    <row r="36" spans="2:2" x14ac:dyDescent="0.35">
      <c r="B36" s="45"/>
    </row>
    <row r="37" spans="2:2" x14ac:dyDescent="0.35">
      <c r="B37" s="45"/>
    </row>
    <row r="38" spans="2:2" x14ac:dyDescent="0.35">
      <c r="B38" s="45"/>
    </row>
    <row r="39" spans="2:2" x14ac:dyDescent="0.35">
      <c r="B39" s="45"/>
    </row>
    <row r="40" spans="2:2" x14ac:dyDescent="0.35">
      <c r="B40" s="45"/>
    </row>
    <row r="41" spans="2:2" x14ac:dyDescent="0.35">
      <c r="B41" s="45"/>
    </row>
    <row r="42" spans="2:2" x14ac:dyDescent="0.35">
      <c r="B42" s="45"/>
    </row>
    <row r="43" spans="2:2" x14ac:dyDescent="0.35">
      <c r="B43" s="45"/>
    </row>
    <row r="44" spans="2:2" x14ac:dyDescent="0.35">
      <c r="B44" s="45"/>
    </row>
    <row r="45" spans="2:2" x14ac:dyDescent="0.35">
      <c r="B45" s="45"/>
    </row>
    <row r="46" spans="2:2" x14ac:dyDescent="0.35">
      <c r="B46" s="45"/>
    </row>
    <row r="47" spans="2:2" x14ac:dyDescent="0.35">
      <c r="B47" s="45"/>
    </row>
    <row r="48" spans="2:2" x14ac:dyDescent="0.35">
      <c r="B48" s="45"/>
    </row>
    <row r="49" spans="2:2" x14ac:dyDescent="0.35">
      <c r="B49" s="45"/>
    </row>
    <row r="50" spans="2:2" x14ac:dyDescent="0.35">
      <c r="B50" s="45"/>
    </row>
    <row r="51" spans="2:2" x14ac:dyDescent="0.35">
      <c r="B51" s="45"/>
    </row>
    <row r="52" spans="2:2" x14ac:dyDescent="0.35">
      <c r="B52" s="45"/>
    </row>
    <row r="53" spans="2:2" x14ac:dyDescent="0.35">
      <c r="B53" s="45"/>
    </row>
    <row r="54" spans="2:2" x14ac:dyDescent="0.35">
      <c r="B54" s="45"/>
    </row>
    <row r="55" spans="2:2" x14ac:dyDescent="0.35">
      <c r="B55" s="45"/>
    </row>
    <row r="56" spans="2:2" x14ac:dyDescent="0.35">
      <c r="B56" s="45"/>
    </row>
    <row r="57" spans="2:2" x14ac:dyDescent="0.35">
      <c r="B57" s="45"/>
    </row>
    <row r="58" spans="2:2" x14ac:dyDescent="0.35">
      <c r="B58" s="45"/>
    </row>
    <row r="59" spans="2:2" x14ac:dyDescent="0.35">
      <c r="B59" s="45"/>
    </row>
    <row r="60" spans="2:2" x14ac:dyDescent="0.35">
      <c r="B60" s="45"/>
    </row>
    <row r="61" spans="2:2" x14ac:dyDescent="0.35">
      <c r="B61" s="45"/>
    </row>
    <row r="62" spans="2:2" x14ac:dyDescent="0.35">
      <c r="B62" s="45"/>
    </row>
    <row r="63" spans="2:2" x14ac:dyDescent="0.35">
      <c r="B63" s="45"/>
    </row>
    <row r="64" spans="2:2" x14ac:dyDescent="0.35">
      <c r="B64" s="45"/>
    </row>
    <row r="65" spans="2:2" x14ac:dyDescent="0.35">
      <c r="B65" s="45"/>
    </row>
    <row r="66" spans="2:2" x14ac:dyDescent="0.35">
      <c r="B66" s="45"/>
    </row>
    <row r="67" spans="2:2" x14ac:dyDescent="0.35">
      <c r="B67" s="45"/>
    </row>
    <row r="68" spans="2:2" x14ac:dyDescent="0.35">
      <c r="B68" s="45"/>
    </row>
    <row r="69" spans="2:2" x14ac:dyDescent="0.35">
      <c r="B69" s="45"/>
    </row>
    <row r="70" spans="2:2" x14ac:dyDescent="0.35">
      <c r="B70" s="45"/>
    </row>
    <row r="71" spans="2:2" x14ac:dyDescent="0.35">
      <c r="B71" s="45"/>
    </row>
    <row r="72" spans="2:2" x14ac:dyDescent="0.35">
      <c r="B72" s="45"/>
    </row>
    <row r="73" spans="2:2" x14ac:dyDescent="0.35">
      <c r="B73" s="45"/>
    </row>
    <row r="74" spans="2:2" x14ac:dyDescent="0.35">
      <c r="B74" s="45"/>
    </row>
    <row r="75" spans="2:2" x14ac:dyDescent="0.35">
      <c r="B75" s="45"/>
    </row>
    <row r="76" spans="2:2" x14ac:dyDescent="0.35">
      <c r="B76" s="45"/>
    </row>
    <row r="77" spans="2:2" x14ac:dyDescent="0.35">
      <c r="B77" s="45"/>
    </row>
    <row r="78" spans="2:2" x14ac:dyDescent="0.35">
      <c r="B78" s="45"/>
    </row>
    <row r="79" spans="2:2" x14ac:dyDescent="0.35">
      <c r="B79" s="45"/>
    </row>
    <row r="80" spans="2:2" x14ac:dyDescent="0.35">
      <c r="B80" s="45"/>
    </row>
    <row r="81" spans="2:2" x14ac:dyDescent="0.35">
      <c r="B81" s="45"/>
    </row>
    <row r="82" spans="2:2" x14ac:dyDescent="0.35">
      <c r="B82" s="45"/>
    </row>
    <row r="83" spans="2:2" x14ac:dyDescent="0.35">
      <c r="B83" s="45"/>
    </row>
    <row r="84" spans="2:2" x14ac:dyDescent="0.35">
      <c r="B84" s="45"/>
    </row>
    <row r="85" spans="2:2" x14ac:dyDescent="0.35">
      <c r="B85" s="45"/>
    </row>
    <row r="86" spans="2:2" x14ac:dyDescent="0.35">
      <c r="B86" s="45"/>
    </row>
    <row r="87" spans="2:2" x14ac:dyDescent="0.35">
      <c r="B87" s="45"/>
    </row>
    <row r="88" spans="2:2" x14ac:dyDescent="0.35">
      <c r="B88" s="45"/>
    </row>
    <row r="89" spans="2:2" x14ac:dyDescent="0.35">
      <c r="B89" s="45"/>
    </row>
    <row r="90" spans="2:2" x14ac:dyDescent="0.35">
      <c r="B90" s="45"/>
    </row>
    <row r="91" spans="2:2" x14ac:dyDescent="0.35">
      <c r="B91" s="45"/>
    </row>
    <row r="92" spans="2:2" x14ac:dyDescent="0.35">
      <c r="B92" s="45"/>
    </row>
    <row r="93" spans="2:2" x14ac:dyDescent="0.35">
      <c r="B93" s="45"/>
    </row>
    <row r="94" spans="2:2" x14ac:dyDescent="0.35">
      <c r="B94" s="45"/>
    </row>
    <row r="95" spans="2:2" x14ac:dyDescent="0.35">
      <c r="B95" s="45"/>
    </row>
    <row r="96" spans="2:2" x14ac:dyDescent="0.35">
      <c r="B96" s="45"/>
    </row>
    <row r="97" spans="2:4" x14ac:dyDescent="0.35">
      <c r="B97" s="45"/>
    </row>
    <row r="98" spans="2:4" x14ac:dyDescent="0.35">
      <c r="B98" s="45"/>
    </row>
    <row r="99" spans="2:4" x14ac:dyDescent="0.35">
      <c r="B99" s="45"/>
    </row>
    <row r="100" spans="2:4" x14ac:dyDescent="0.35">
      <c r="B100" s="45"/>
    </row>
    <row r="101" spans="2:4" x14ac:dyDescent="0.35">
      <c r="B101" s="45"/>
    </row>
    <row r="102" spans="2:4" x14ac:dyDescent="0.35">
      <c r="B102" s="45"/>
    </row>
    <row r="103" spans="2:4" x14ac:dyDescent="0.35">
      <c r="B103" s="45"/>
    </row>
    <row r="104" spans="2:4" x14ac:dyDescent="0.35">
      <c r="B104" s="45"/>
    </row>
    <row r="105" spans="2:4" x14ac:dyDescent="0.35">
      <c r="D105" s="45"/>
    </row>
    <row r="106" spans="2:4" x14ac:dyDescent="0.35">
      <c r="D106" s="45"/>
    </row>
    <row r="107" spans="2:4" x14ac:dyDescent="0.35">
      <c r="D107" s="45"/>
    </row>
    <row r="108" spans="2:4" x14ac:dyDescent="0.35">
      <c r="D108" s="45"/>
    </row>
    <row r="109" spans="2:4" x14ac:dyDescent="0.35">
      <c r="D109" s="45"/>
    </row>
    <row r="110" spans="2:4" x14ac:dyDescent="0.35">
      <c r="D110" s="45"/>
    </row>
    <row r="111" spans="2:4" x14ac:dyDescent="0.35">
      <c r="D111" s="45"/>
    </row>
    <row r="112" spans="2:4" x14ac:dyDescent="0.35">
      <c r="D112" s="45"/>
    </row>
    <row r="113" spans="4:4" x14ac:dyDescent="0.35">
      <c r="D113" s="45"/>
    </row>
    <row r="114" spans="4:4" x14ac:dyDescent="0.35">
      <c r="D114" s="45"/>
    </row>
    <row r="115" spans="4:4" x14ac:dyDescent="0.35">
      <c r="D115" s="45"/>
    </row>
    <row r="116" spans="4:4" x14ac:dyDescent="0.35">
      <c r="D116" s="45"/>
    </row>
    <row r="117" spans="4:4" x14ac:dyDescent="0.35">
      <c r="D117" s="45"/>
    </row>
    <row r="118" spans="4:4" x14ac:dyDescent="0.35">
      <c r="D118" s="45"/>
    </row>
  </sheetData>
  <sortState xmlns:xlrd2="http://schemas.microsoft.com/office/spreadsheetml/2017/richdata2" ref="D13:D18">
    <sortCondition ref="D13"/>
  </sortState>
  <pageMargins left="0.7" right="0.7" top="0.75" bottom="0.75" header="0.3" footer="0.3"/>
  <pageSetup paperSize="9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4"/>
  <sheetViews>
    <sheetView zoomScaleNormal="100" workbookViewId="0"/>
  </sheetViews>
  <sheetFormatPr defaultRowHeight="14.5" x14ac:dyDescent="0.35"/>
  <cols>
    <col min="1" max="1" width="23.54296875" customWidth="1"/>
    <col min="2" max="2" width="13" customWidth="1"/>
    <col min="3" max="3" width="12.453125" customWidth="1"/>
    <col min="4" max="4" width="14.453125" customWidth="1"/>
    <col min="5" max="6" width="18.54296875" bestFit="1" customWidth="1"/>
    <col min="7" max="13" width="5.7265625" bestFit="1" customWidth="1"/>
    <col min="14" max="15" width="11.26953125" bestFit="1" customWidth="1"/>
    <col min="16" max="25" width="7.54296875" customWidth="1"/>
    <col min="26" max="26" width="11.1796875" bestFit="1" customWidth="1"/>
  </cols>
  <sheetData>
    <row r="1" spans="1:14" x14ac:dyDescent="0.35">
      <c r="A1" t="s">
        <v>2</v>
      </c>
    </row>
    <row r="2" spans="1:14" x14ac:dyDescent="0.35">
      <c r="E2" s="90" t="s">
        <v>105</v>
      </c>
    </row>
    <row r="3" spans="1:14" x14ac:dyDescent="0.35">
      <c r="E3" s="90" t="s">
        <v>106</v>
      </c>
    </row>
    <row r="4" spans="1:14" ht="29.5" thickBot="1" x14ac:dyDescent="0.4">
      <c r="A4" s="5" t="s">
        <v>57</v>
      </c>
      <c r="B4" s="10" t="s">
        <v>58</v>
      </c>
      <c r="C4" s="10" t="s">
        <v>93</v>
      </c>
      <c r="E4" s="90" t="s">
        <v>107</v>
      </c>
      <c r="F4" s="42"/>
    </row>
    <row r="5" spans="1:14" x14ac:dyDescent="0.35">
      <c r="A5" s="9">
        <v>1</v>
      </c>
      <c r="B5" s="8">
        <v>25</v>
      </c>
      <c r="C5" s="8">
        <v>150</v>
      </c>
      <c r="D5" s="41"/>
      <c r="E5" s="90" t="s">
        <v>108</v>
      </c>
      <c r="F5" s="41"/>
      <c r="G5" s="41"/>
      <c r="H5" s="41"/>
    </row>
    <row r="6" spans="1:14" x14ac:dyDescent="0.35">
      <c r="A6" s="6">
        <v>2</v>
      </c>
      <c r="B6" s="7">
        <v>30</v>
      </c>
      <c r="C6" s="7">
        <v>200</v>
      </c>
      <c r="D6" s="12"/>
      <c r="E6" s="90" t="s">
        <v>109</v>
      </c>
      <c r="F6" s="12"/>
      <c r="G6" s="12"/>
      <c r="H6" s="12"/>
    </row>
    <row r="7" spans="1:14" x14ac:dyDescent="0.35">
      <c r="A7" s="6">
        <v>3</v>
      </c>
      <c r="B7" s="7">
        <v>45</v>
      </c>
      <c r="C7" s="7">
        <v>300</v>
      </c>
      <c r="D7" s="12"/>
      <c r="E7" s="12"/>
      <c r="F7" s="12"/>
      <c r="G7" s="12"/>
      <c r="H7" s="12"/>
    </row>
    <row r="8" spans="1:14" x14ac:dyDescent="0.35">
      <c r="A8" s="6">
        <v>4</v>
      </c>
      <c r="B8" s="7">
        <v>40</v>
      </c>
      <c r="C8" s="7">
        <v>250</v>
      </c>
      <c r="D8" s="12"/>
      <c r="E8" s="12" t="s">
        <v>8</v>
      </c>
      <c r="F8" s="12"/>
      <c r="G8" s="12"/>
      <c r="H8" s="12"/>
    </row>
    <row r="9" spans="1:14" x14ac:dyDescent="0.35">
      <c r="A9" s="9">
        <v>5</v>
      </c>
      <c r="B9" s="7">
        <v>35</v>
      </c>
      <c r="C9" s="7">
        <v>225</v>
      </c>
      <c r="D9" s="12"/>
      <c r="E9" s="12"/>
      <c r="F9" s="12"/>
      <c r="G9" s="12"/>
      <c r="H9" s="12"/>
    </row>
    <row r="10" spans="1:14" x14ac:dyDescent="0.35">
      <c r="A10" s="6">
        <v>6</v>
      </c>
      <c r="B10" s="7">
        <v>20</v>
      </c>
      <c r="C10" s="7">
        <v>100</v>
      </c>
      <c r="D10" s="12"/>
      <c r="E10" s="94" t="s">
        <v>123</v>
      </c>
      <c r="F10" s="94" t="s">
        <v>122</v>
      </c>
    </row>
    <row r="11" spans="1:14" x14ac:dyDescent="0.35">
      <c r="A11" s="6">
        <v>7</v>
      </c>
      <c r="B11" s="7">
        <v>50</v>
      </c>
      <c r="C11" s="7">
        <v>350</v>
      </c>
      <c r="D11" s="12"/>
      <c r="E11" s="94" t="s">
        <v>93</v>
      </c>
      <c r="F11" s="95" t="s">
        <v>114</v>
      </c>
      <c r="G11" s="95" t="s">
        <v>115</v>
      </c>
      <c r="H11" s="95" t="s">
        <v>116</v>
      </c>
      <c r="I11" s="95" t="s">
        <v>117</v>
      </c>
      <c r="J11" s="95" t="s">
        <v>118</v>
      </c>
      <c r="K11" s="95" t="s">
        <v>119</v>
      </c>
      <c r="L11" s="95" t="s">
        <v>120</v>
      </c>
      <c r="M11" s="95" t="s">
        <v>121</v>
      </c>
      <c r="N11" s="95" t="s">
        <v>110</v>
      </c>
    </row>
    <row r="12" spans="1:14" x14ac:dyDescent="0.35">
      <c r="A12" s="6">
        <v>8</v>
      </c>
      <c r="B12" s="7">
        <v>45</v>
      </c>
      <c r="C12" s="7">
        <v>325</v>
      </c>
      <c r="D12" s="12"/>
      <c r="E12" s="39" t="s">
        <v>111</v>
      </c>
      <c r="F12" s="96">
        <v>1</v>
      </c>
      <c r="G12" s="12">
        <v>2</v>
      </c>
      <c r="H12" s="12">
        <v>2</v>
      </c>
      <c r="I12" s="12"/>
      <c r="J12" s="12"/>
      <c r="K12" s="12"/>
      <c r="L12" s="12"/>
      <c r="M12" s="12"/>
      <c r="N12" s="12">
        <v>5</v>
      </c>
    </row>
    <row r="13" spans="1:14" x14ac:dyDescent="0.35">
      <c r="A13" s="9">
        <v>9</v>
      </c>
      <c r="B13" s="7">
        <v>30</v>
      </c>
      <c r="C13" s="7">
        <v>175</v>
      </c>
      <c r="D13" s="12"/>
      <c r="E13" s="39" t="s">
        <v>112</v>
      </c>
      <c r="F13" s="12"/>
      <c r="G13" s="12"/>
      <c r="H13" s="12">
        <v>1</v>
      </c>
      <c r="I13" s="12">
        <v>3</v>
      </c>
      <c r="J13" s="12">
        <v>3</v>
      </c>
      <c r="K13" s="12">
        <v>1</v>
      </c>
      <c r="L13" s="12"/>
      <c r="M13" s="12"/>
      <c r="N13" s="12">
        <v>8</v>
      </c>
    </row>
    <row r="14" spans="1:14" x14ac:dyDescent="0.35">
      <c r="A14" s="6">
        <v>10</v>
      </c>
      <c r="B14" s="7">
        <v>25</v>
      </c>
      <c r="C14" s="7">
        <v>150</v>
      </c>
      <c r="D14" s="12"/>
      <c r="E14" s="39" t="s">
        <v>113</v>
      </c>
      <c r="F14" s="12"/>
      <c r="G14" s="12"/>
      <c r="H14" s="12"/>
      <c r="I14" s="12"/>
      <c r="J14" s="12"/>
      <c r="K14" s="12">
        <v>2</v>
      </c>
      <c r="L14" s="12">
        <v>2</v>
      </c>
      <c r="M14" s="12">
        <v>3</v>
      </c>
      <c r="N14" s="12">
        <v>7</v>
      </c>
    </row>
    <row r="15" spans="1:14" x14ac:dyDescent="0.35">
      <c r="A15" s="6">
        <v>11</v>
      </c>
      <c r="B15" s="7">
        <v>55</v>
      </c>
      <c r="C15" s="7">
        <v>375</v>
      </c>
      <c r="E15" s="39" t="s">
        <v>110</v>
      </c>
      <c r="F15" s="12">
        <v>1</v>
      </c>
      <c r="G15" s="12">
        <v>2</v>
      </c>
      <c r="H15" s="12">
        <v>3</v>
      </c>
      <c r="I15" s="12">
        <v>3</v>
      </c>
      <c r="J15" s="12">
        <v>3</v>
      </c>
      <c r="K15" s="12">
        <v>3</v>
      </c>
      <c r="L15" s="12">
        <v>2</v>
      </c>
      <c r="M15" s="12">
        <v>3</v>
      </c>
      <c r="N15" s="12">
        <v>20</v>
      </c>
    </row>
    <row r="16" spans="1:14" x14ac:dyDescent="0.35">
      <c r="A16" s="6">
        <v>12</v>
      </c>
      <c r="B16" s="7">
        <v>30</v>
      </c>
      <c r="C16" s="7">
        <v>185</v>
      </c>
      <c r="D16" s="40"/>
    </row>
    <row r="17" spans="1:6" x14ac:dyDescent="0.35">
      <c r="A17" s="9">
        <v>13</v>
      </c>
      <c r="B17" s="7">
        <v>40</v>
      </c>
      <c r="C17" s="7">
        <v>225</v>
      </c>
      <c r="D17" s="40"/>
      <c r="E17" s="39" t="s">
        <v>9</v>
      </c>
      <c r="F17" t="s">
        <v>156</v>
      </c>
    </row>
    <row r="18" spans="1:6" x14ac:dyDescent="0.35">
      <c r="A18" s="6">
        <v>14</v>
      </c>
      <c r="B18" s="7">
        <v>45</v>
      </c>
      <c r="C18" s="7">
        <v>275</v>
      </c>
      <c r="D18" s="40"/>
    </row>
    <row r="19" spans="1:6" x14ac:dyDescent="0.35">
      <c r="A19" s="6">
        <v>15</v>
      </c>
      <c r="B19" s="7">
        <v>35</v>
      </c>
      <c r="C19" s="7">
        <v>200</v>
      </c>
    </row>
    <row r="20" spans="1:6" x14ac:dyDescent="0.35">
      <c r="A20" s="6">
        <v>16</v>
      </c>
      <c r="B20" s="7">
        <v>50</v>
      </c>
      <c r="C20" s="7">
        <v>325</v>
      </c>
    </row>
    <row r="21" spans="1:6" x14ac:dyDescent="0.35">
      <c r="A21" s="9">
        <v>17</v>
      </c>
      <c r="B21" s="7">
        <v>55</v>
      </c>
      <c r="C21" s="7">
        <v>350</v>
      </c>
    </row>
    <row r="22" spans="1:6" x14ac:dyDescent="0.35">
      <c r="A22" s="6">
        <v>18</v>
      </c>
      <c r="B22" s="7">
        <v>60</v>
      </c>
      <c r="C22" s="7">
        <v>375</v>
      </c>
    </row>
    <row r="23" spans="1:6" x14ac:dyDescent="0.35">
      <c r="A23" s="6">
        <v>19</v>
      </c>
      <c r="B23" s="7">
        <v>35</v>
      </c>
      <c r="C23" s="7">
        <v>200</v>
      </c>
    </row>
    <row r="24" spans="1:6" x14ac:dyDescent="0.35">
      <c r="A24" s="6">
        <v>20</v>
      </c>
      <c r="B24" s="7">
        <v>40</v>
      </c>
      <c r="C24" s="7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/>
  </sheetViews>
  <sheetFormatPr defaultColWidth="9.1796875" defaultRowHeight="14.5" x14ac:dyDescent="0.35"/>
  <cols>
    <col min="1" max="1" width="9.1796875" style="23"/>
    <col min="2" max="2" width="16" style="23" customWidth="1"/>
    <col min="3" max="3" width="11.1796875" style="23" customWidth="1"/>
    <col min="4" max="4" width="11.1796875" style="23" bestFit="1" customWidth="1"/>
    <col min="5" max="16384" width="9.1796875" style="23"/>
  </cols>
  <sheetData>
    <row r="1" spans="1:16" x14ac:dyDescent="0.35">
      <c r="A1" t="s">
        <v>2</v>
      </c>
      <c r="B1" s="59" t="s">
        <v>32</v>
      </c>
    </row>
    <row r="3" spans="1:16" x14ac:dyDescent="0.35">
      <c r="A3" s="20"/>
      <c r="B3"/>
      <c r="C3" s="35"/>
      <c r="D3" s="26"/>
      <c r="E3" s="26"/>
    </row>
    <row r="4" spans="1:16" ht="29" x14ac:dyDescent="0.35">
      <c r="A4" s="66" t="s">
        <v>3</v>
      </c>
      <c r="B4" s="66" t="s">
        <v>59</v>
      </c>
    </row>
    <row r="5" spans="1:16" x14ac:dyDescent="0.35">
      <c r="A5" s="50">
        <v>2012</v>
      </c>
      <c r="B5" s="50">
        <v>200</v>
      </c>
    </row>
    <row r="6" spans="1:16" x14ac:dyDescent="0.35">
      <c r="A6" s="50">
        <v>2013</v>
      </c>
      <c r="B6" s="50">
        <v>230</v>
      </c>
    </row>
    <row r="7" spans="1:16" x14ac:dyDescent="0.35">
      <c r="A7" s="50">
        <v>2014</v>
      </c>
      <c r="B7" s="50">
        <v>260</v>
      </c>
    </row>
    <row r="8" spans="1:16" x14ac:dyDescent="0.35">
      <c r="A8" s="50">
        <v>2015</v>
      </c>
      <c r="B8" s="50">
        <v>295</v>
      </c>
    </row>
    <row r="9" spans="1:16" x14ac:dyDescent="0.35">
      <c r="A9" s="50">
        <v>2016</v>
      </c>
      <c r="B9" s="50">
        <v>330</v>
      </c>
    </row>
    <row r="10" spans="1:16" x14ac:dyDescent="0.35">
      <c r="A10" s="50">
        <v>2017</v>
      </c>
      <c r="B10" s="50">
        <v>370</v>
      </c>
    </row>
    <row r="11" spans="1:16" x14ac:dyDescent="0.35">
      <c r="A11" s="50">
        <v>2018</v>
      </c>
      <c r="B11" s="50">
        <v>410</v>
      </c>
      <c r="E11"/>
    </row>
    <row r="12" spans="1:16" x14ac:dyDescent="0.35">
      <c r="A12" s="50">
        <v>2019</v>
      </c>
      <c r="B12" s="50">
        <v>450</v>
      </c>
      <c r="C12" s="19"/>
      <c r="D12" s="19"/>
    </row>
    <row r="13" spans="1:16" x14ac:dyDescent="0.35">
      <c r="A13" s="50">
        <v>2020</v>
      </c>
      <c r="B13" s="50">
        <v>495</v>
      </c>
      <c r="C13"/>
      <c r="D13" s="34"/>
      <c r="E13"/>
      <c r="P13" s="19"/>
    </row>
    <row r="15" spans="1:16" x14ac:dyDescent="0.35">
      <c r="A15"/>
      <c r="C15" s="19"/>
      <c r="D15" s="19"/>
    </row>
    <row r="16" spans="1:16" x14ac:dyDescent="0.35">
      <c r="D16" s="33"/>
      <c r="E16"/>
      <c r="P16" s="19"/>
    </row>
    <row r="17" spans="1:2" x14ac:dyDescent="0.35">
      <c r="A17"/>
    </row>
    <row r="18" spans="1:2" x14ac:dyDescent="0.35">
      <c r="A18" s="32"/>
      <c r="B18"/>
    </row>
    <row r="19" spans="1:2" x14ac:dyDescent="0.3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4.5" x14ac:dyDescent="0.35"/>
  <cols>
    <col min="1" max="1" width="24.54296875" customWidth="1"/>
    <col min="2" max="2" width="15.81640625" customWidth="1"/>
  </cols>
  <sheetData>
    <row r="1" spans="1:12" x14ac:dyDescent="0.35">
      <c r="A1" t="s">
        <v>29</v>
      </c>
    </row>
    <row r="4" spans="1:12" x14ac:dyDescent="0.35">
      <c r="A4" s="20"/>
    </row>
    <row r="5" spans="1:12" ht="15" thickBot="1" x14ac:dyDescent="0.4">
      <c r="A5" s="10" t="s">
        <v>60</v>
      </c>
      <c r="B5" s="10" t="s">
        <v>81</v>
      </c>
    </row>
    <row r="6" spans="1:12" x14ac:dyDescent="0.35">
      <c r="A6" s="9" t="s">
        <v>61</v>
      </c>
      <c r="B6" s="4">
        <v>720</v>
      </c>
    </row>
    <row r="7" spans="1:12" x14ac:dyDescent="0.35">
      <c r="A7" s="6" t="s">
        <v>62</v>
      </c>
      <c r="B7" s="2">
        <v>680</v>
      </c>
      <c r="D7" s="37"/>
      <c r="L7" s="12"/>
    </row>
    <row r="8" spans="1:12" x14ac:dyDescent="0.35">
      <c r="A8" s="6" t="s">
        <v>63</v>
      </c>
      <c r="B8" s="2">
        <v>650</v>
      </c>
    </row>
    <row r="9" spans="1:12" x14ac:dyDescent="0.35">
      <c r="A9" s="6" t="s">
        <v>64</v>
      </c>
      <c r="B9" s="2">
        <v>600</v>
      </c>
    </row>
    <row r="10" spans="1:12" x14ac:dyDescent="0.35">
      <c r="A10" s="6" t="s">
        <v>65</v>
      </c>
      <c r="B10" s="2">
        <v>580</v>
      </c>
      <c r="D10" s="37"/>
      <c r="L10" s="12"/>
    </row>
    <row r="11" spans="1:12" x14ac:dyDescent="0.35">
      <c r="A11" s="6" t="s">
        <v>66</v>
      </c>
      <c r="B11" s="2">
        <v>560</v>
      </c>
      <c r="D11" s="37"/>
    </row>
    <row r="12" spans="1:12" x14ac:dyDescent="0.35">
      <c r="A12" s="6" t="s">
        <v>67</v>
      </c>
      <c r="B12" s="2">
        <v>530</v>
      </c>
    </row>
    <row r="13" spans="1:12" x14ac:dyDescent="0.35">
      <c r="A13" s="6" t="s">
        <v>68</v>
      </c>
      <c r="B13" s="2">
        <v>500</v>
      </c>
      <c r="D13" s="37"/>
      <c r="L13" s="12"/>
    </row>
    <row r="14" spans="1:12" x14ac:dyDescent="0.35">
      <c r="A14" s="6" t="s">
        <v>69</v>
      </c>
      <c r="B14" s="2">
        <v>470</v>
      </c>
    </row>
    <row r="15" spans="1:12" x14ac:dyDescent="0.35">
      <c r="A15" s="6" t="s">
        <v>70</v>
      </c>
      <c r="B15" s="2">
        <v>450</v>
      </c>
    </row>
    <row r="16" spans="1:12" x14ac:dyDescent="0.35">
      <c r="A16" s="6" t="s">
        <v>71</v>
      </c>
      <c r="B16" s="2">
        <v>430</v>
      </c>
      <c r="D16" s="37"/>
      <c r="L16" s="12"/>
    </row>
    <row r="17" spans="1:12" x14ac:dyDescent="0.35">
      <c r="A17" s="6" t="s">
        <v>72</v>
      </c>
      <c r="B17" s="2">
        <v>410</v>
      </c>
    </row>
    <row r="18" spans="1:12" x14ac:dyDescent="0.35">
      <c r="A18" s="6" t="s">
        <v>73</v>
      </c>
      <c r="B18" s="2">
        <v>390</v>
      </c>
    </row>
    <row r="19" spans="1:12" x14ac:dyDescent="0.35">
      <c r="A19" s="6" t="s">
        <v>74</v>
      </c>
      <c r="B19" s="2">
        <v>370</v>
      </c>
      <c r="D19" s="37"/>
      <c r="L19" s="12"/>
    </row>
    <row r="20" spans="1:12" x14ac:dyDescent="0.35">
      <c r="A20" s="6" t="s">
        <v>75</v>
      </c>
      <c r="B20" s="2">
        <v>350</v>
      </c>
    </row>
    <row r="21" spans="1:12" x14ac:dyDescent="0.35">
      <c r="A21" s="6" t="s">
        <v>76</v>
      </c>
      <c r="B21" s="2">
        <v>330</v>
      </c>
    </row>
    <row r="22" spans="1:12" x14ac:dyDescent="0.35">
      <c r="A22" s="6" t="s">
        <v>77</v>
      </c>
      <c r="B22" s="2">
        <v>310</v>
      </c>
      <c r="L22" s="12"/>
    </row>
    <row r="23" spans="1:12" x14ac:dyDescent="0.35">
      <c r="A23" s="6" t="s">
        <v>78</v>
      </c>
      <c r="B23" s="2">
        <v>290</v>
      </c>
      <c r="D23" s="36"/>
    </row>
    <row r="24" spans="1:12" x14ac:dyDescent="0.35">
      <c r="A24" s="6" t="s">
        <v>79</v>
      </c>
      <c r="B24" s="2">
        <v>270</v>
      </c>
    </row>
    <row r="25" spans="1:12" x14ac:dyDescent="0.35">
      <c r="A25" s="6" t="s">
        <v>80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topLeftCell="A7" workbookViewId="0">
      <selection activeCell="D37" sqref="D37"/>
    </sheetView>
  </sheetViews>
  <sheetFormatPr defaultRowHeight="14.5" x14ac:dyDescent="0.35"/>
  <cols>
    <col min="1" max="1" width="18.54296875" customWidth="1"/>
    <col min="2" max="2" width="14.1796875" customWidth="1"/>
    <col min="3" max="3" width="27.81640625" customWidth="1"/>
    <col min="5" max="5" width="24" bestFit="1" customWidth="1"/>
    <col min="6" max="6" width="16.1796875" bestFit="1" customWidth="1"/>
    <col min="7" max="8" width="6.54296875" customWidth="1"/>
    <col min="9" max="10" width="5.54296875" customWidth="1"/>
    <col min="11" max="11" width="6.54296875" customWidth="1"/>
    <col min="12" max="15" width="8.1796875" customWidth="1"/>
    <col min="16" max="16" width="11.1796875" bestFit="1" customWidth="1"/>
  </cols>
  <sheetData>
    <row r="1" spans="1:13" x14ac:dyDescent="0.35">
      <c r="A1" s="20" t="s">
        <v>30</v>
      </c>
      <c r="B1" s="21"/>
      <c r="C1" s="90"/>
      <c r="D1" s="12"/>
    </row>
    <row r="2" spans="1:13" x14ac:dyDescent="0.35">
      <c r="A2" s="20"/>
      <c r="B2" s="1"/>
      <c r="C2" s="90"/>
    </row>
    <row r="3" spans="1:13" x14ac:dyDescent="0.35">
      <c r="A3" s="47"/>
      <c r="B3" s="46"/>
      <c r="C3" s="90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46.5" customHeight="1" thickBot="1" x14ac:dyDescent="0.4">
      <c r="A4" s="48" t="s">
        <v>124</v>
      </c>
      <c r="B4" s="48" t="s">
        <v>125</v>
      </c>
      <c r="C4" s="90"/>
      <c r="D4" s="46"/>
      <c r="E4" s="46"/>
      <c r="F4" s="46"/>
      <c r="G4" s="46"/>
      <c r="H4" s="46"/>
      <c r="I4" s="46"/>
      <c r="J4" s="46"/>
      <c r="K4" s="46"/>
      <c r="L4" s="46"/>
    </row>
    <row r="5" spans="1:13" ht="16" thickBot="1" x14ac:dyDescent="0.4">
      <c r="A5" s="67">
        <v>1.4</v>
      </c>
      <c r="B5" s="51">
        <v>70</v>
      </c>
      <c r="C5" s="90"/>
      <c r="D5" s="87"/>
      <c r="E5" s="88"/>
      <c r="F5" s="46"/>
      <c r="G5" s="46"/>
      <c r="H5" s="97" t="s">
        <v>131</v>
      </c>
      <c r="I5" s="98" t="s">
        <v>132</v>
      </c>
      <c r="J5" s="46"/>
      <c r="K5" s="46"/>
      <c r="L5" s="46"/>
    </row>
    <row r="6" spans="1:13" ht="16" thickBot="1" x14ac:dyDescent="0.4">
      <c r="A6" s="68">
        <v>1.5</v>
      </c>
      <c r="B6" s="52">
        <v>73</v>
      </c>
      <c r="C6" s="90"/>
      <c r="D6" s="88"/>
      <c r="E6" s="88"/>
      <c r="F6" s="46"/>
      <c r="G6" s="46"/>
      <c r="H6" s="99" t="s">
        <v>133</v>
      </c>
      <c r="J6" s="46"/>
      <c r="K6" s="46"/>
      <c r="L6" s="46"/>
    </row>
    <row r="7" spans="1:13" ht="16" thickBot="1" x14ac:dyDescent="0.4">
      <c r="A7" s="68">
        <v>2</v>
      </c>
      <c r="B7" s="52">
        <v>90</v>
      </c>
      <c r="C7" s="90"/>
      <c r="D7" s="87"/>
      <c r="E7" s="88"/>
      <c r="F7" s="46"/>
      <c r="G7" s="46"/>
      <c r="H7" s="99" t="s">
        <v>134</v>
      </c>
      <c r="J7" s="46"/>
      <c r="K7" s="46"/>
      <c r="L7" s="46"/>
    </row>
    <row r="8" spans="1:13" ht="16" thickBot="1" x14ac:dyDescent="0.4">
      <c r="A8" s="68">
        <v>2.1</v>
      </c>
      <c r="B8" s="52">
        <v>95</v>
      </c>
      <c r="C8" s="90"/>
      <c r="D8" s="88"/>
      <c r="E8" s="88"/>
      <c r="F8" s="46"/>
      <c r="G8" s="46"/>
      <c r="H8" s="99"/>
      <c r="J8" s="46"/>
      <c r="K8" s="46"/>
      <c r="L8" s="46"/>
    </row>
    <row r="9" spans="1:13" ht="16" thickBot="1" x14ac:dyDescent="0.4">
      <c r="A9" s="68">
        <v>2.4</v>
      </c>
      <c r="B9" s="52">
        <v>100</v>
      </c>
      <c r="C9" s="90"/>
      <c r="D9" s="87"/>
      <c r="E9" s="88"/>
      <c r="F9" s="46"/>
      <c r="G9" s="46"/>
      <c r="H9" s="46"/>
      <c r="I9" s="46"/>
      <c r="J9" s="46"/>
      <c r="K9" s="46"/>
      <c r="L9" s="46"/>
    </row>
    <row r="10" spans="1:13" ht="16" thickBot="1" x14ac:dyDescent="0.4">
      <c r="A10" s="68">
        <v>1.9</v>
      </c>
      <c r="B10" s="52">
        <v>82</v>
      </c>
      <c r="C10" s="90"/>
      <c r="D10" s="88"/>
      <c r="E10" s="88"/>
      <c r="F10" s="46"/>
      <c r="G10" s="46"/>
      <c r="H10" s="46"/>
      <c r="I10" s="46"/>
      <c r="J10" s="46"/>
      <c r="K10" s="46"/>
      <c r="L10" s="46"/>
    </row>
    <row r="11" spans="1:13" ht="16" thickBot="1" x14ac:dyDescent="0.4">
      <c r="A11" s="68">
        <v>2.2000000000000002</v>
      </c>
      <c r="B11" s="52">
        <v>92</v>
      </c>
      <c r="C11" s="90"/>
      <c r="D11" s="11"/>
      <c r="E11" s="88"/>
      <c r="F11" s="46"/>
      <c r="G11" s="46"/>
      <c r="H11" s="46"/>
      <c r="I11" s="46"/>
      <c r="J11" s="46"/>
      <c r="K11" s="46"/>
      <c r="L11" s="46"/>
    </row>
    <row r="12" spans="1:13" ht="16" thickBot="1" x14ac:dyDescent="0.4">
      <c r="A12" s="67">
        <v>2.6</v>
      </c>
      <c r="B12" s="51">
        <v>105</v>
      </c>
      <c r="C12" s="90"/>
      <c r="D12" s="88"/>
      <c r="E12" s="88"/>
      <c r="F12" s="46"/>
      <c r="G12" s="46"/>
      <c r="H12" s="46"/>
      <c r="I12" s="46"/>
      <c r="J12" s="46"/>
      <c r="K12" s="46"/>
      <c r="L12" s="46"/>
    </row>
    <row r="13" spans="1:13" ht="16" thickBot="1" x14ac:dyDescent="0.4">
      <c r="A13" s="68">
        <v>2.2999999999999998</v>
      </c>
      <c r="B13" s="52">
        <v>98</v>
      </c>
      <c r="C13" s="90"/>
      <c r="D13" s="11"/>
      <c r="E13" s="88"/>
      <c r="F13" s="46"/>
      <c r="G13" s="46"/>
      <c r="H13" s="46"/>
      <c r="I13" s="46"/>
      <c r="J13" s="46"/>
      <c r="K13" s="46"/>
      <c r="L13" s="46"/>
    </row>
    <row r="14" spans="1:13" ht="16" thickBot="1" x14ac:dyDescent="0.4">
      <c r="A14" s="68">
        <v>2</v>
      </c>
      <c r="B14" s="52">
        <v>86</v>
      </c>
      <c r="C14" s="11"/>
      <c r="D14" s="11"/>
      <c r="E14" s="87"/>
    </row>
    <row r="15" spans="1:13" ht="16" thickBot="1" x14ac:dyDescent="0.4">
      <c r="A15" s="68">
        <v>2.1</v>
      </c>
      <c r="B15" s="52">
        <v>90</v>
      </c>
    </row>
    <row r="16" spans="1:13" ht="16" thickBot="1" x14ac:dyDescent="0.4">
      <c r="A16" s="68">
        <v>1.8</v>
      </c>
      <c r="B16" s="52">
        <v>80</v>
      </c>
      <c r="C16" s="90" t="s">
        <v>8</v>
      </c>
      <c r="D16" t="s">
        <v>126</v>
      </c>
    </row>
    <row r="17" spans="1:13" ht="16" thickBot="1" x14ac:dyDescent="0.4">
      <c r="A17" s="68">
        <v>2.5</v>
      </c>
      <c r="B17" s="52">
        <v>104</v>
      </c>
      <c r="C17" s="90" t="s">
        <v>9</v>
      </c>
      <c r="D17" s="14">
        <f>PEARSON(A5:A25,B5:B25)</f>
        <v>0.99006218280301539</v>
      </c>
    </row>
    <row r="18" spans="1:13" ht="16" thickBot="1" x14ac:dyDescent="0.4">
      <c r="A18" s="68">
        <v>2.7</v>
      </c>
      <c r="B18" s="52">
        <v>110</v>
      </c>
      <c r="C18" s="90" t="s">
        <v>10</v>
      </c>
      <c r="D18" t="s">
        <v>127</v>
      </c>
    </row>
    <row r="19" spans="1:13" ht="16" thickBot="1" x14ac:dyDescent="0.4">
      <c r="A19" s="67">
        <v>2.8</v>
      </c>
      <c r="B19" s="51">
        <v>115</v>
      </c>
      <c r="C19" s="90" t="s">
        <v>11</v>
      </c>
      <c r="L19" t="s">
        <v>128</v>
      </c>
    </row>
    <row r="20" spans="1:13" ht="16" thickBot="1" x14ac:dyDescent="0.4">
      <c r="A20" s="68">
        <v>2.2000000000000002</v>
      </c>
      <c r="B20" s="52">
        <v>94</v>
      </c>
      <c r="L20" t="s">
        <v>135</v>
      </c>
    </row>
    <row r="21" spans="1:13" ht="16" thickBot="1" x14ac:dyDescent="0.4">
      <c r="A21" s="68">
        <v>2.4</v>
      </c>
      <c r="B21" s="52">
        <v>100</v>
      </c>
      <c r="L21" t="s">
        <v>129</v>
      </c>
      <c r="M21" t="s">
        <v>137</v>
      </c>
    </row>
    <row r="22" spans="1:13" ht="16" thickBot="1" x14ac:dyDescent="0.4">
      <c r="A22" s="68">
        <v>2.6</v>
      </c>
      <c r="B22" s="52">
        <v>108</v>
      </c>
      <c r="L22" t="s">
        <v>130</v>
      </c>
      <c r="M22" t="s">
        <v>136</v>
      </c>
    </row>
    <row r="23" spans="1:13" ht="16" thickBot="1" x14ac:dyDescent="0.4">
      <c r="A23" s="68">
        <v>2.1</v>
      </c>
      <c r="B23" s="52">
        <v>92</v>
      </c>
    </row>
    <row r="24" spans="1:13" ht="16" thickBot="1" x14ac:dyDescent="0.4">
      <c r="A24" s="68">
        <v>2</v>
      </c>
      <c r="B24" s="52">
        <v>88</v>
      </c>
    </row>
    <row r="25" spans="1:13" ht="16" thickBot="1" x14ac:dyDescent="0.4">
      <c r="A25" s="68">
        <v>2.2999999999999998</v>
      </c>
      <c r="B25" s="52">
        <v>96</v>
      </c>
      <c r="D25" s="12"/>
    </row>
    <row r="27" spans="1:13" x14ac:dyDescent="0.35">
      <c r="D27" s="12"/>
    </row>
    <row r="28" spans="1:13" x14ac:dyDescent="0.35">
      <c r="D28" s="12"/>
      <c r="E28" s="31"/>
    </row>
    <row r="32" spans="1:13" x14ac:dyDescent="0.35">
      <c r="E32" s="13"/>
    </row>
    <row r="33" spans="3:5" x14ac:dyDescent="0.35">
      <c r="C33" t="s">
        <v>138</v>
      </c>
      <c r="D33" s="100">
        <f>31.641*3+24.555</f>
        <v>119.47800000000001</v>
      </c>
    </row>
    <row r="34" spans="3:5" x14ac:dyDescent="0.35">
      <c r="C34" t="s">
        <v>140</v>
      </c>
      <c r="D34" t="s">
        <v>139</v>
      </c>
      <c r="E34" s="30"/>
    </row>
    <row r="35" spans="3:5" x14ac:dyDescent="0.35">
      <c r="C35" t="s">
        <v>141</v>
      </c>
      <c r="D35" s="43">
        <f>D17^2%</f>
        <v>0.99980026941053279</v>
      </c>
      <c r="E35" s="99" t="s">
        <v>142</v>
      </c>
    </row>
    <row r="37" spans="3:5" x14ac:dyDescent="0.35">
      <c r="C37" t="s">
        <v>143</v>
      </c>
      <c r="D37">
        <f>53.806*3^0.7129</f>
        <v>117.752584971506</v>
      </c>
    </row>
    <row r="39" spans="3:5" x14ac:dyDescent="0.35">
      <c r="D39" s="12"/>
    </row>
    <row r="40" spans="3:5" x14ac:dyDescent="0.35">
      <c r="D40" s="12"/>
      <c r="E40" s="22"/>
    </row>
    <row r="44" spans="3:5" x14ac:dyDescent="0.35">
      <c r="D44" s="12"/>
      <c r="E44" s="29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tabSelected="1" workbookViewId="0">
      <selection activeCell="B12" sqref="B12"/>
    </sheetView>
  </sheetViews>
  <sheetFormatPr defaultRowHeight="14.5" x14ac:dyDescent="0.35"/>
  <cols>
    <col min="1" max="1" width="22.54296875" customWidth="1"/>
    <col min="2" max="2" width="14.54296875" bestFit="1" customWidth="1"/>
  </cols>
  <sheetData>
    <row r="1" spans="1:13" x14ac:dyDescent="0.35">
      <c r="A1" t="s">
        <v>1</v>
      </c>
    </row>
    <row r="2" spans="1:13" x14ac:dyDescent="0.35">
      <c r="A2" s="90"/>
    </row>
    <row r="3" spans="1:13" x14ac:dyDescent="0.35">
      <c r="A3" s="90"/>
    </row>
    <row r="4" spans="1:13" x14ac:dyDescent="0.35">
      <c r="A4" s="90"/>
    </row>
    <row r="5" spans="1:13" x14ac:dyDescent="0.35">
      <c r="A5" s="90"/>
      <c r="K5" s="97" t="s">
        <v>148</v>
      </c>
      <c r="M5" s="98" t="s">
        <v>149</v>
      </c>
    </row>
    <row r="6" spans="1:13" x14ac:dyDescent="0.35">
      <c r="A6" s="90"/>
      <c r="K6" s="99" t="s">
        <v>133</v>
      </c>
    </row>
    <row r="7" spans="1:13" x14ac:dyDescent="0.35">
      <c r="A7" s="90"/>
      <c r="K7" s="99" t="s">
        <v>150</v>
      </c>
    </row>
    <row r="8" spans="1:13" x14ac:dyDescent="0.35">
      <c r="A8" s="90"/>
      <c r="K8" s="97" t="s">
        <v>151</v>
      </c>
      <c r="L8" s="98" t="s">
        <v>152</v>
      </c>
    </row>
    <row r="9" spans="1:13" x14ac:dyDescent="0.35">
      <c r="A9" s="90"/>
      <c r="K9" s="107" t="s">
        <v>153</v>
      </c>
    </row>
    <row r="10" spans="1:13" x14ac:dyDescent="0.35">
      <c r="A10" s="102" t="s">
        <v>144</v>
      </c>
      <c r="B10" s="102" t="s">
        <v>145</v>
      </c>
      <c r="K10" s="99" t="s">
        <v>154</v>
      </c>
    </row>
    <row r="11" spans="1:13" x14ac:dyDescent="0.35">
      <c r="A11" s="62">
        <v>0</v>
      </c>
      <c r="B11" s="62">
        <v>50</v>
      </c>
      <c r="C11" s="101">
        <f>A12+0.5%</f>
        <v>10.005000000000001</v>
      </c>
      <c r="D11" t="s">
        <v>8</v>
      </c>
      <c r="E11" t="s">
        <v>146</v>
      </c>
      <c r="K11" s="99"/>
    </row>
    <row r="12" spans="1:13" ht="16.5" x14ac:dyDescent="0.35">
      <c r="A12" s="103">
        <v>10</v>
      </c>
      <c r="B12" s="104">
        <f>$B$11+C11</f>
        <v>60.005000000000003</v>
      </c>
      <c r="C12">
        <f>A13+0.5%+0.5%</f>
        <v>20.009999999999998</v>
      </c>
      <c r="D12" t="s">
        <v>9</v>
      </c>
      <c r="E12" t="s">
        <v>147</v>
      </c>
    </row>
    <row r="13" spans="1:13" x14ac:dyDescent="0.35">
      <c r="A13" s="105">
        <v>20</v>
      </c>
      <c r="B13" s="106">
        <f>B11+C12</f>
        <v>70.009999999999991</v>
      </c>
      <c r="C13" s="101"/>
      <c r="D13" t="s">
        <v>10</v>
      </c>
      <c r="E13" s="100">
        <f>50.236*F15^100</f>
        <v>269.54406976528554</v>
      </c>
      <c r="F13" t="s">
        <v>155</v>
      </c>
    </row>
    <row r="15" spans="1:13" x14ac:dyDescent="0.35">
      <c r="B15" s="100"/>
      <c r="E15" t="s">
        <v>130</v>
      </c>
      <c r="F15">
        <f>EXP(0.0168)</f>
        <v>1.0169419136023261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C1872188AC2C4F9132CF7D66A579A0" ma:contentTypeVersion="15" ma:contentTypeDescription="Stvaranje novog dokumenta." ma:contentTypeScope="" ma:versionID="41ab0fe50cdbb1c6582dc9eeeaaf8cba">
  <xsd:schema xmlns:xsd="http://www.w3.org/2001/XMLSchema" xmlns:xs="http://www.w3.org/2001/XMLSchema" xmlns:p="http://schemas.microsoft.com/office/2006/metadata/properties" xmlns:ns3="f5d1a8a6-7907-407f-a4ac-4fd5b2318c80" xmlns:ns4="a48055e1-1cf8-4100-8137-49d8cd5899f3" targetNamespace="http://schemas.microsoft.com/office/2006/metadata/properties" ma:root="true" ma:fieldsID="b45fd5ef064afe1942a7d7524cb08608" ns3:_="" ns4:_="">
    <xsd:import namespace="f5d1a8a6-7907-407f-a4ac-4fd5b2318c80"/>
    <xsd:import namespace="a48055e1-1cf8-4100-8137-49d8cd5899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1a8a6-7907-407f-a4ac-4fd5b2318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055e1-1cf8-4100-8137-49d8cd5899f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d1a8a6-7907-407f-a4ac-4fd5b2318c80" xsi:nil="true"/>
  </documentManagement>
</p:properties>
</file>

<file path=customXml/itemProps1.xml><?xml version="1.0" encoding="utf-8"?>
<ds:datastoreItem xmlns:ds="http://schemas.openxmlformats.org/officeDocument/2006/customXml" ds:itemID="{C0378029-A065-46E7-84C8-41E09A3C66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d1a8a6-7907-407f-a4ac-4fd5b2318c80"/>
    <ds:schemaRef ds:uri="a48055e1-1cf8-4100-8137-49d8cd5899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46C19E-3CE7-4AAA-AB78-AFC9202C1C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37DF6-21FD-49B5-A30F-4424282251A9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a48055e1-1cf8-4100-8137-49d8cd5899f3"/>
    <ds:schemaRef ds:uri="http://schemas.openxmlformats.org/package/2006/metadata/core-properties"/>
    <ds:schemaRef ds:uri="http://schemas.microsoft.com/office/infopath/2007/PartnerControls"/>
    <ds:schemaRef ds:uri="f5d1a8a6-7907-407f-a4ac-4fd5b2318c80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Toni Milun</cp:lastModifiedBy>
  <dcterms:created xsi:type="dcterms:W3CDTF">2018-07-18T04:58:41Z</dcterms:created>
  <dcterms:modified xsi:type="dcterms:W3CDTF">2024-09-06T19:56:08Z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0x0101005CC1872188AC2C4F9132CF7D66A579A0</vt:lpwstr>
  </property>
</Properties>
</file>