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8_{AE9932B8-1161-4E0A-9B00-D72814E13C4F}" xr6:coauthVersionLast="47" xr6:coauthVersionMax="47" xr10:uidLastSave="{00000000-0000-0000-0000-000000000000}"/>
  <bookViews>
    <workbookView xWindow="12480" yWindow="405" windowWidth="15585" windowHeight="14850" firstSheet="2" activeTab="11" xr2:uid="{00000000-000D-0000-FFFF-FFFF00000000}"/>
  </bookViews>
  <sheets>
    <sheet name="upute" sheetId="30" r:id="rId1"/>
    <sheet name="Formule" sheetId="31" r:id="rId2"/>
    <sheet name="1ish1" sheetId="21" r:id="rId3"/>
    <sheet name="1ish2" sheetId="22" r:id="rId4"/>
    <sheet name="1ish3" sheetId="20" r:id="rId5"/>
    <sheet name="2ish1" sheetId="17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pivotCaches>
    <pivotCache cacheId="9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2" l="1"/>
  <c r="C17" i="12"/>
  <c r="C16" i="12"/>
  <c r="C15" i="12"/>
  <c r="C14" i="12"/>
  <c r="C13" i="12"/>
  <c r="C12" i="12"/>
  <c r="C10" i="12"/>
  <c r="C9" i="12"/>
  <c r="C8" i="12"/>
  <c r="C7" i="12"/>
  <c r="C6" i="12"/>
  <c r="D9" i="13"/>
  <c r="D10" i="13"/>
  <c r="D11" i="13"/>
  <c r="D12" i="13"/>
  <c r="D13" i="13"/>
  <c r="D14" i="13"/>
  <c r="D15" i="13"/>
  <c r="D8" i="13"/>
  <c r="B51" i="16"/>
  <c r="B39" i="16"/>
  <c r="C30" i="16"/>
  <c r="D3" i="22" l="1"/>
  <c r="D2" i="22"/>
  <c r="H8" i="30"/>
  <c r="H7" i="30"/>
</calcChain>
</file>

<file path=xl/sharedStrings.xml><?xml version="1.0" encoding="utf-8"?>
<sst xmlns="http://schemas.openxmlformats.org/spreadsheetml/2006/main" count="173" uniqueCount="155">
  <si>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</si>
  <si>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</si>
  <si>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</si>
  <si>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</si>
  <si>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</si>
  <si>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</si>
  <si>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</si>
  <si>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</si>
  <si>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</si>
  <si>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</si>
  <si>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</si>
  <si>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</si>
  <si>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</si>
  <si>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</si>
  <si>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</si>
  <si>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</si>
  <si>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</si>
  <si>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</si>
  <si>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</si>
  <si>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</si>
  <si>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</si>
  <si>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</si>
  <si>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</si>
  <si>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</si>
  <si>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</si>
  <si>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</si>
  <si>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</si>
  <si>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</si>
  <si>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</si>
  <si>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</si>
  <si>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</si>
  <si>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</si>
  <si>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</si>
  <si>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</si>
  <si>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Grad</t>
  </si>
  <si>
    <t>Helsinki</t>
  </si>
  <si>
    <t>Moskva</t>
  </si>
  <si>
    <t>London</t>
  </si>
  <si>
    <t>Berlin</t>
  </si>
  <si>
    <t>Paris</t>
  </si>
  <si>
    <t>Madrid</t>
  </si>
  <si>
    <t>Rim</t>
  </si>
  <si>
    <t>Atena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</si>
  <si>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</si>
  <si>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</si>
  <si>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</si>
  <si>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</si>
  <si>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</si>
  <si>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</si>
  <si>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</si>
  <si>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</si>
  <si>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</si>
  <si>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</si>
  <si>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</si>
  <si>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Prosj. temperatura (°C)</t>
  </si>
  <si>
    <t>Redni broj kompanije</t>
  </si>
  <si>
    <t>Broj novih pretplatnika</t>
  </si>
  <si>
    <t>Redni broj kampanje</t>
  </si>
  <si>
    <t>Ukupni prihod (000 €)</t>
  </si>
  <si>
    <t>Prodani uređaji (u tisućama)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</si>
  <si>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</si>
  <si>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</si>
  <si>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</si>
  <si>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</si>
  <si>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</si>
  <si>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</si>
  <si>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</si>
  <si>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</si>
  <si>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</si>
  <si>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</si>
  <si>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</si>
  <si>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</si>
  <si>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</si>
  <si>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</si>
  <si>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</si>
  <si>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</si>
  <si>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</si>
  <si>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</si>
  <si>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</si>
  <si>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</si>
  <si>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</si>
  <si>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</si>
  <si>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</si>
  <si>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</si>
  <si>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</si>
  <si>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</si>
  <si>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</si>
  <si>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</si>
  <si>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</si>
  <si>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</si>
  <si>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</si>
  <si>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Profit proizvoda B (tisuće eura)</t>
  </si>
  <si>
    <t>Oglas</t>
  </si>
  <si>
    <t>Sveučilište Algebra</t>
  </si>
  <si>
    <t>ispit - grupa 1 u 9:00 sati</t>
  </si>
  <si>
    <t>Novi kupci</t>
  </si>
  <si>
    <t>4. 9. 2024.</t>
  </si>
  <si>
    <t xml:space="preserve">a.) </t>
  </si>
  <si>
    <t>Statistički skup u ovom primjeru su prosječne temperature(u stupnjevima Celzijusa) nekoliko svjetskih gradova u siječnju 2023. .</t>
  </si>
  <si>
    <t xml:space="preserve">b.) </t>
  </si>
  <si>
    <t>Obiljžje su prosječne temperature.</t>
  </si>
  <si>
    <t>mjerna skala je omjerna.</t>
  </si>
  <si>
    <t xml:space="preserve">c.) </t>
  </si>
  <si>
    <t>min</t>
  </si>
  <si>
    <t>max</t>
  </si>
  <si>
    <t>Nezavisna varijabla je trošak oglašavanja na Google ads (stotine eura).</t>
  </si>
  <si>
    <t>Zavisna varijabla je broj generiranih leadova.</t>
  </si>
  <si>
    <t>Pearson</t>
  </si>
  <si>
    <t>y = 31,641x + 24,555</t>
  </si>
  <si>
    <t>R² = 0,9802</t>
  </si>
  <si>
    <t xml:space="preserve">Linearni </t>
  </si>
  <si>
    <t>model potencije</t>
  </si>
  <si>
    <r>
      <t>y = 53,806x</t>
    </r>
    <r>
      <rPr>
        <vertAlign val="superscript"/>
        <sz val="9"/>
        <color rgb="FF595959"/>
        <rFont val="Calibri"/>
        <family val="2"/>
        <charset val="238"/>
        <scheme val="minor"/>
      </rPr>
      <t>0,7129</t>
    </r>
  </si>
  <si>
    <t>R² = 0,977</t>
  </si>
  <si>
    <t>Linearni model je najreprezentativniji model regresije.</t>
  </si>
  <si>
    <t>a =Kad bi trošak oglašavanja na Google ads bio 0, možemo očekivati da broj generiranih leadova  bude 24,555 jedinica.</t>
  </si>
  <si>
    <r>
      <t xml:space="preserve">b = Kad bi se trošak oglašavanja na Google Ads povećao za 1 jedinicu, možemo očekivati </t>
    </r>
    <r>
      <rPr>
        <u/>
        <sz val="11"/>
        <color rgb="FF000000"/>
        <rFont val="Calibri"/>
        <family val="2"/>
        <charset val="238"/>
        <scheme val="minor"/>
      </rPr>
      <t>povećanje</t>
    </r>
    <r>
      <rPr>
        <sz val="11"/>
        <color rgb="FF000000"/>
        <rFont val="Calibri"/>
        <family val="2"/>
        <charset val="238"/>
        <scheme val="minor"/>
      </rPr>
      <t xml:space="preserve"> broja generiranih leadova za 31,641 jedinica.</t>
    </r>
  </si>
  <si>
    <t>c.)</t>
  </si>
  <si>
    <t>d.)</t>
  </si>
  <si>
    <t>Dobivena vrijednost pearson Korelacije je vrlo jaka.</t>
  </si>
  <si>
    <t>e.)</t>
  </si>
  <si>
    <t xml:space="preserve">f.) </t>
  </si>
  <si>
    <t>Možemo očekivati 9517 generiranih leadova u slučaju kada bi troškovi oglašavnja na Google Ads iznosili 300 eura prema najreprezentativnijem modelu.</t>
  </si>
  <si>
    <t xml:space="preserve">g.) </t>
  </si>
  <si>
    <r>
      <t xml:space="preserve">R^2 % veze između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i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objašnjeno je </t>
    </r>
    <r>
      <rPr>
        <u/>
        <sz val="11"/>
        <color rgb="FF000000"/>
        <rFont val="Calibri"/>
        <family val="2"/>
        <charset val="238"/>
        <scheme val="minor"/>
      </rPr>
      <t>linearnim/eksponencijalnim/potencija</t>
    </r>
    <r>
      <rPr>
        <sz val="11"/>
        <color rgb="FF000000"/>
        <rFont val="Calibri"/>
        <family val="2"/>
        <charset val="238"/>
        <scheme val="minor"/>
      </rPr>
      <t xml:space="preserve"> modelom.</t>
    </r>
  </si>
  <si>
    <t>0,9802% veze između podataka o troškovima oglašavnja na Google Ads i broju geneniranih leadova objašnjeno je linearnim modelom.</t>
  </si>
  <si>
    <t>h.)</t>
  </si>
  <si>
    <t>Iznosilo bi 3138,84.</t>
  </si>
  <si>
    <t>VT</t>
  </si>
  <si>
    <t>nema</t>
  </si>
  <si>
    <t>It(2019.=100)</t>
  </si>
  <si>
    <t>b.)</t>
  </si>
  <si>
    <t>linearni model</t>
  </si>
  <si>
    <t>y = 2321,4x - 5E+06</t>
  </si>
  <si>
    <t>R² = 0,9804</t>
  </si>
  <si>
    <t>eksponencijalni model</t>
  </si>
  <si>
    <r>
      <t>y = 2E-180e</t>
    </r>
    <r>
      <rPr>
        <vertAlign val="superscript"/>
        <sz val="9"/>
        <color rgb="FF595959"/>
        <rFont val="Calibri"/>
        <family val="2"/>
        <charset val="238"/>
        <scheme val="minor"/>
      </rPr>
      <t>0,2096x</t>
    </r>
  </si>
  <si>
    <t>R² = 0,9936</t>
  </si>
  <si>
    <t>EKSPONENCIJALNI MODEL</t>
  </si>
  <si>
    <t>It(2015.=100)</t>
  </si>
  <si>
    <t>a.=)</t>
  </si>
  <si>
    <t>Najmanja dobivena vrijednost iznosi 90,vrijednost koja se pojavljuje u 4 godine, a to su 2016.,2017., 2020. i 2021. godina.</t>
  </si>
  <si>
    <t>Najveća dobivena vrijednost iznosi 99,09 u 2013. godini.</t>
  </si>
  <si>
    <t>y=a*e^(cx)</t>
  </si>
  <si>
    <r>
      <t xml:space="preserve">jedinica za x je jedna </t>
    </r>
    <r>
      <rPr>
        <b/>
        <u/>
        <sz val="11"/>
        <color rgb="FF000000"/>
        <rFont val="Calibri"/>
        <family val="2"/>
        <charset val="238"/>
        <scheme val="minor"/>
      </rPr>
      <t>godina.</t>
    </r>
  </si>
  <si>
    <r>
      <t xml:space="preserve">x=0 u ishodišnoj 2015. </t>
    </r>
    <r>
      <rPr>
        <b/>
        <u/>
        <sz val="11"/>
        <color rgb="FF000000"/>
        <rFont val="Calibri"/>
        <family val="2"/>
        <charset val="238"/>
        <scheme val="minor"/>
      </rPr>
      <t>godini</t>
    </r>
  </si>
  <si>
    <r>
      <t xml:space="preserve">jedinica za y je </t>
    </r>
    <r>
      <rPr>
        <b/>
        <u/>
        <sz val="11"/>
        <color rgb="FF000000"/>
        <rFont val="Calibri"/>
        <family val="2"/>
        <charset val="238"/>
        <scheme val="minor"/>
      </rPr>
      <t>1000 klikova.</t>
    </r>
  </si>
  <si>
    <t>Najveća stopa promjene dogodila se sa 2019. na 2020. godinu što je iznosilo 25%.</t>
  </si>
  <si>
    <t>Row Labels</t>
  </si>
  <si>
    <t>Grand Total</t>
  </si>
  <si>
    <t>Column Labels</t>
  </si>
  <si>
    <t>Sum of Ukupni prihod (000 €)</t>
  </si>
  <si>
    <t>100-199</t>
  </si>
  <si>
    <t>200-299</t>
  </si>
  <si>
    <t>300-399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</si>
</sst>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#,##0.##"/>
    <numFmt numFmtId="166" formatCode="0.0000"/>
    <numFmt numFmtId="168" formatCode="0.000"/>
    <numFmt numFmtId="169" formatCode="0.000%"/>
    <numFmt numFmtId="170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rgb="FF595959"/>
      <name val="Calibri"/>
      <family val="2"/>
      <charset val="238"/>
      <scheme val="minor"/>
    </font>
    <font>
      <vertAlign val="superscript"/>
      <sz val="9"/>
      <color rgb="FF595959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2" fillId="0" borderId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6" fillId="0" borderId="0" xfId="9" applyFont="1"/>
    <xf numFmtId="0" fontId="2" fillId="0" borderId="0" xfId="9"/>
    <xf numFmtId="0" fontId="20" fillId="0" borderId="0" xfId="9" applyFont="1"/>
    <xf numFmtId="0" fontId="2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2" fillId="0" borderId="0" xfId="11"/>
    <xf numFmtId="0" fontId="22" fillId="0" borderId="0" xfId="11" applyFont="1"/>
    <xf numFmtId="0" fontId="2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1" fillId="0" borderId="0" xfId="9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  <xf numFmtId="1" fontId="0" fillId="0" borderId="0" xfId="0" applyNumberFormat="1"/>
    <xf numFmtId="165" fontId="6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readingOrder="1"/>
    </xf>
    <xf numFmtId="0" fontId="21" fillId="0" borderId="0" xfId="0" applyFon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0" fontId="13" fillId="0" borderId="0" xfId="6" applyFont="1" applyAlignment="1">
      <alignment wrapText="1"/>
    </xf>
    <xf numFmtId="0" fontId="27" fillId="0" borderId="0" xfId="0" applyFont="1"/>
    <xf numFmtId="0" fontId="28" fillId="0" borderId="0" xfId="0" applyFont="1"/>
    <xf numFmtId="0" fontId="17" fillId="0" borderId="1" xfId="0" applyFont="1" applyBorder="1" applyAlignment="1">
      <alignment horizontal="center" vertical="center" wrapText="1"/>
    </xf>
    <xf numFmtId="0" fontId="0" fillId="0" borderId="0" xfId="0" pivotButton="1"/>
    <xf numFmtId="3" fontId="0" fillId="0" borderId="0" xfId="0" applyNumberFormat="1"/>
    <xf numFmtId="0" fontId="0" fillId="0" borderId="0" xfId="0" applyNumberFormat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Prosječne temperatuure (u stpnjevima Celzijusa) nekoliko svjetskih</a:t>
            </a:r>
            <a:r>
              <a:rPr lang="hr-HR" baseline="0"/>
              <a:t> gradova u siječnju 2023.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'1ish1'!$B$4</c:f>
              <c:strCache>
                <c:ptCount val="1"/>
                <c:pt idx="0">
                  <c:v>Prosj. temperatura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'1ish1'!$A$5:$A$23</c:f>
              <c:strCache>
                <c:ptCount val="19"/>
                <c:pt idx="0">
                  <c:v>Helsinki</c:v>
                </c:pt>
                <c:pt idx="1">
                  <c:v>Moskva</c:v>
                </c:pt>
                <c:pt idx="2">
                  <c:v>London</c:v>
                </c:pt>
                <c:pt idx="3">
                  <c:v>Berlin</c:v>
                </c:pt>
                <c:pt idx="4">
                  <c:v>Paris</c:v>
                </c:pt>
                <c:pt idx="5">
                  <c:v>Madrid</c:v>
                </c:pt>
                <c:pt idx="6">
                  <c:v>Rim</c:v>
                </c:pt>
                <c:pt idx="7">
                  <c:v>Atena</c:v>
                </c:pt>
                <c:pt idx="8">
                  <c:v>Istanbul</c:v>
                </c:pt>
                <c:pt idx="9">
                  <c:v>Dubai</c:v>
                </c:pt>
                <c:pt idx="10">
                  <c:v>Mumbai</c:v>
                </c:pt>
                <c:pt idx="11">
                  <c:v>Bangkok</c:v>
                </c:pt>
                <c:pt idx="12">
                  <c:v>Sydney</c:v>
                </c:pt>
                <c:pt idx="13">
                  <c:v>Rio de Janeiro</c:v>
                </c:pt>
                <c:pt idx="14">
                  <c:v>Buenos Aires</c:v>
                </c:pt>
                <c:pt idx="15">
                  <c:v>Los Angeles</c:v>
                </c:pt>
                <c:pt idx="16">
                  <c:v>New York</c:v>
                </c:pt>
                <c:pt idx="17">
                  <c:v>Toronto</c:v>
                </c:pt>
                <c:pt idx="18">
                  <c:v>Chicago</c:v>
                </c:pt>
              </c:strCache>
            </c:strRef>
          </c:cat>
          <c:val>
            <c:numRef>
              <c:f>'1ish1'!$B$5:$B$23</c:f>
              <c:numCache>
                <c:formatCode>0.0</c:formatCode>
                <c:ptCount val="19"/>
                <c:pt idx="0">
                  <c:v>-5</c:v>
                </c:pt>
                <c:pt idx="1">
                  <c:v>-6.2</c:v>
                </c:pt>
                <c:pt idx="2">
                  <c:v>8.3000000000000007</c:v>
                </c:pt>
                <c:pt idx="3">
                  <c:v>0.6</c:v>
                </c:pt>
                <c:pt idx="4">
                  <c:v>5.8</c:v>
                </c:pt>
                <c:pt idx="5">
                  <c:v>9.8000000000000007</c:v>
                </c:pt>
                <c:pt idx="6">
                  <c:v>12.1</c:v>
                </c:pt>
                <c:pt idx="7">
                  <c:v>10.4</c:v>
                </c:pt>
                <c:pt idx="8">
                  <c:v>5.5</c:v>
                </c:pt>
                <c:pt idx="9">
                  <c:v>24</c:v>
                </c:pt>
                <c:pt idx="10">
                  <c:v>30.7</c:v>
                </c:pt>
                <c:pt idx="11">
                  <c:v>26.5</c:v>
                </c:pt>
                <c:pt idx="12">
                  <c:v>27.4</c:v>
                </c:pt>
                <c:pt idx="13">
                  <c:v>30.2</c:v>
                </c:pt>
                <c:pt idx="14">
                  <c:v>28.1</c:v>
                </c:pt>
                <c:pt idx="15">
                  <c:v>13.7</c:v>
                </c:pt>
                <c:pt idx="16">
                  <c:v>1.7</c:v>
                </c:pt>
                <c:pt idx="17">
                  <c:v>-2.7</c:v>
                </c:pt>
                <c:pt idx="18">
                  <c:v>-1.8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A-4C37-8299-8638582B0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6109264"/>
        <c:axId val="836105424"/>
      </c:barChart>
      <c:catAx>
        <c:axId val="836109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36105424"/>
        <c:crosses val="autoZero"/>
        <c:auto val="1"/>
        <c:lblAlgn val="ctr"/>
        <c:lblOffset val="100"/>
        <c:noMultiLvlLbl val="0"/>
      </c:catAx>
      <c:valAx>
        <c:axId val="83610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83610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Podaci o troškovima oglašavanja na Google</a:t>
            </a:r>
            <a:r>
              <a:rPr lang="hr-HR" baseline="0"/>
              <a:t> Ads( u stotinama eura) i broju generiranih potencijalnih kupaca za malu tvrtku u 2022. godini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'3ish1'!$B$4</c:f>
              <c:strCache>
                <c:ptCount val="1"/>
                <c:pt idx="0">
                  <c:v>Broj generiranih leadova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5937738407699038"/>
                  <c:y val="-2.877296587926509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5844050743657048"/>
                  <c:y val="0.308023111694371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15593136536476243"/>
                  <c:y val="0.370907471039450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2505302692334328"/>
                  <c:y val="-7.813914652265887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'3ish1'!$A$5:$A$25</c:f>
              <c:numCache>
                <c:formatCode>0.00</c:formatCode>
                <c:ptCount val="21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2.5</c:v>
                </c:pt>
                <c:pt idx="13">
                  <c:v>2.7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2.1</c:v>
                </c:pt>
                <c:pt idx="19">
                  <c:v>2</c:v>
                </c:pt>
                <c:pt idx="20">
                  <c:v>2.2999999999999998</c:v>
                </c:pt>
              </c:numCache>
            </c:numRef>
          </c:xVal>
          <c:yVal>
            <c:numRef>
              <c:f>'3ish1'!$B$5:$B$25</c:f>
              <c:numCache>
                <c:formatCode>General</c:formatCode>
                <c:ptCount val="21"/>
                <c:pt idx="0">
                  <c:v>70</c:v>
                </c:pt>
                <c:pt idx="1">
                  <c:v>73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82</c:v>
                </c:pt>
                <c:pt idx="6">
                  <c:v>92</c:v>
                </c:pt>
                <c:pt idx="7">
                  <c:v>105</c:v>
                </c:pt>
                <c:pt idx="8">
                  <c:v>98</c:v>
                </c:pt>
                <c:pt idx="9">
                  <c:v>86</c:v>
                </c:pt>
                <c:pt idx="10">
                  <c:v>90</c:v>
                </c:pt>
                <c:pt idx="11">
                  <c:v>80</c:v>
                </c:pt>
                <c:pt idx="12">
                  <c:v>104</c:v>
                </c:pt>
                <c:pt idx="13">
                  <c:v>110</c:v>
                </c:pt>
                <c:pt idx="14">
                  <c:v>115</c:v>
                </c:pt>
                <c:pt idx="15">
                  <c:v>94</c:v>
                </c:pt>
                <c:pt idx="16">
                  <c:v>100</c:v>
                </c:pt>
                <c:pt idx="17">
                  <c:v>108</c:v>
                </c:pt>
                <c:pt idx="18">
                  <c:v>92</c:v>
                </c:pt>
                <c:pt idx="19">
                  <c:v>88</c:v>
                </c:pt>
                <c:pt idx="2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26-4C40-A61E-5C4C730E7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935616"/>
        <c:axId val="943925056"/>
      </c:scatterChart>
      <c:valAx>
        <c:axId val="94393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43925056"/>
        <c:crosses val="autoZero"/>
        <c:crossBetween val="midCat"/>
      </c:valAx>
      <c:valAx>
        <c:axId val="94392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43935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Broj klikova na oglase za ključnu riječ " online course" na Google Ads platformi u razdoblju</a:t>
            </a:r>
            <a:r>
              <a:rPr lang="hr-HR" baseline="0"/>
              <a:t> 2015.-2022. 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'4ish1'!$B$7</c:f>
              <c:strCache>
                <c:ptCount val="1"/>
                <c:pt idx="0">
                  <c:v>Broj klikova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208354055360162"/>
                  <c:y val="-1.362963947941425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'4ish1'!$A$8:$A$15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'4ish1'!$B$8:$B$15</c:f>
              <c:numCache>
                <c:formatCode>General</c:formatCode>
                <c:ptCount val="8"/>
                <c:pt idx="0">
                  <c:v>5000</c:v>
                </c:pt>
                <c:pt idx="1">
                  <c:v>6000</c:v>
                </c:pt>
                <c:pt idx="2">
                  <c:v>8000</c:v>
                </c:pt>
                <c:pt idx="3">
                  <c:v>10000</c:v>
                </c:pt>
                <c:pt idx="4">
                  <c:v>12000</c:v>
                </c:pt>
                <c:pt idx="5">
                  <c:v>15000</c:v>
                </c:pt>
                <c:pt idx="6">
                  <c:v>18000</c:v>
                </c:pt>
                <c:pt idx="7">
                  <c:v>21000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1B-49F6-89CE-D1A31612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485488"/>
        <c:axId val="971483088"/>
      </c:scatterChart>
      <c:valAx>
        <c:axId val="97148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71483088"/>
        <c:crosses val="autoZero"/>
        <c:crossBetween val="midCat"/>
      </c:valAx>
      <c:valAx>
        <c:axId val="97148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7148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28</xdr:row>
      <xdr:rowOff>185736</xdr:rowOff>
    </xdr:from>
    <xdr:to>
      <xdr:col>6</xdr:col>
      <xdr:colOff>552450</xdr:colOff>
      <xdr:row>43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896CA1-F29A-D157-3FF2-D3425F3DEB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1023937</xdr:colOff>
      <xdr:row>3</xdr:row>
      <xdr:rowOff>533400</xdr:rowOff>
    </xdr:from>
    <xdr:to>
      <xdr:col>7</xdr:col>
      <xdr:colOff>409575</xdr:colOff>
      <xdr:row>19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17669F-0511-595C-1C0C-8D17E4BDB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52386</xdr:colOff>
      <xdr:row>23</xdr:row>
      <xdr:rowOff>28575</xdr:rowOff>
    </xdr:from>
    <xdr:to>
      <xdr:col>14</xdr:col>
      <xdr:colOff>476249</xdr:colOff>
      <xdr:row>38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502FF6-005C-777B-227A-71D6902E0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UA Ispit" refreshedDate="45539.406085763891" createdVersion="8" refreshedVersion="8" minRefreshableVersion="3" recordCount="20" xr:uid="{B83F4735-3505-415C-AD98-8553A5195039}">
  <cacheSource type="worksheet">
    <worksheetSource ref="B4:C24" sheet="1ish3"/>
  </cacheSource>
  <cacheFields count="2">
    <cacheField name="Ukupni prihod (000 €)" numFmtId="3">
      <sharedItems containsSemiMixedTypes="0" containsString="0" containsNumber="1" containsInteger="1" minValue="20" maxValue="60" count="9">
        <n v="25"/>
        <n v="30"/>
        <n v="45"/>
        <n v="40"/>
        <n v="35"/>
        <n v="20"/>
        <n v="50"/>
        <n v="55"/>
        <n v="60"/>
      </sharedItems>
    </cacheField>
    <cacheField name="Novi kupci" numFmtId="3">
      <sharedItems containsSemiMixedTypes="0" containsString="0" containsNumber="1" containsInteger="1" minValue="100" maxValue="375" count="12">
        <n v="150"/>
        <n v="200"/>
        <n v="300"/>
        <n v="250"/>
        <n v="225"/>
        <n v="100"/>
        <n v="350"/>
        <n v="325"/>
        <n v="175"/>
        <n v="375"/>
        <n v="185"/>
        <n v="275"/>
      </sharedItems>
      <fieldGroup base="1">
        <rangePr startNum="100" endNum="375" groupInterval="100"/>
        <groupItems count="5">
          <s v="&lt;100"/>
          <s v="100-199"/>
          <s v="200-299"/>
          <s v="300-399"/>
          <s v="&gt;4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2"/>
    <x v="7"/>
  </r>
  <r>
    <x v="1"/>
    <x v="8"/>
  </r>
  <r>
    <x v="0"/>
    <x v="0"/>
  </r>
  <r>
    <x v="7"/>
    <x v="9"/>
  </r>
  <r>
    <x v="1"/>
    <x v="10"/>
  </r>
  <r>
    <x v="3"/>
    <x v="4"/>
  </r>
  <r>
    <x v="2"/>
    <x v="11"/>
  </r>
  <r>
    <x v="4"/>
    <x v="1"/>
  </r>
  <r>
    <x v="6"/>
    <x v="7"/>
  </r>
  <r>
    <x v="7"/>
    <x v="6"/>
  </r>
  <r>
    <x v="8"/>
    <x v="9"/>
  </r>
  <r>
    <x v="4"/>
    <x v="1"/>
  </r>
  <r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5EDC2F-C00F-4E9C-AD3E-033DBA81CC7B}" name="PivotTable3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O9" firstHeaderRow="1" firstDataRow="2" firstDataCol="1"/>
  <pivotFields count="2">
    <pivotField axis="axisCol" dataField="1" numFmtId="3" showAll="0">
      <items count="10">
        <item x="5"/>
        <item x="0"/>
        <item x="1"/>
        <item x="4"/>
        <item x="3"/>
        <item x="2"/>
        <item x="6"/>
        <item x="7"/>
        <item x="8"/>
        <item t="default"/>
      </items>
    </pivotField>
    <pivotField axis="axisRow" numFmtId="3" showAll="0">
      <items count="6">
        <item x="0"/>
        <item x="1"/>
        <item x="2"/>
        <item x="3"/>
        <item x="4"/>
        <item t="default"/>
      </items>
    </pivotField>
  </pivotFields>
  <rowFields count="1">
    <field x="1"/>
  </rowFields>
  <rowItems count="4">
    <i>
      <x v="1"/>
    </i>
    <i>
      <x v="2"/>
    </i>
    <i>
      <x v="3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Ukupni prihod (000 €)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109375" defaultRowHeight="15" x14ac:dyDescent="0.25"/>
  <cols>
    <col min="1" max="1" width="17.5703125" style="78" customWidth="1"/>
    <col min="2" max="2" width="11.28515625" style="78" customWidth="1"/>
    <col min="3" max="3" width="8.7109375" style="78"/>
    <col min="4" max="4" width="10.7109375" style="78" customWidth="1"/>
    <col min="5" max="6" width="8.7109375" style="78"/>
    <col min="7" max="7" width="10.85546875" style="78" bestFit="1" customWidth="1"/>
    <col min="8" max="16384" width="8.7109375" style="78"/>
  </cols>
  <sheetData>
    <row r="1" spans="1:9" ht="26.25" x14ac:dyDescent="0.4">
      <c r="A1" s="77"/>
      <c r="D1" s="79" t="s">
        <v>12</v>
      </c>
      <c r="G1" s="77"/>
      <c r="I1" s="78" t="s">
        <v>13</v>
      </c>
    </row>
    <row r="2" spans="1:9" x14ac:dyDescent="0.25">
      <c r="D2" s="78" t="s">
        <v>94</v>
      </c>
      <c r="I2" s="78" t="s">
        <v>93</v>
      </c>
    </row>
    <row r="3" spans="1:9" x14ac:dyDescent="0.25">
      <c r="D3" s="92" t="s">
        <v>96</v>
      </c>
    </row>
    <row r="5" spans="1:9" x14ac:dyDescent="0.25">
      <c r="A5" s="80"/>
      <c r="B5" s="93" t="s">
        <v>14</v>
      </c>
      <c r="C5" s="94"/>
      <c r="D5" s="95"/>
      <c r="E5" s="93" t="s">
        <v>15</v>
      </c>
      <c r="F5" s="94"/>
      <c r="G5" s="95"/>
      <c r="H5" s="81"/>
    </row>
    <row r="6" spans="1:9" ht="30" x14ac:dyDescent="0.25">
      <c r="A6" s="80" t="s">
        <v>16</v>
      </c>
      <c r="B6" s="81" t="s">
        <v>17</v>
      </c>
      <c r="C6" s="81" t="s">
        <v>18</v>
      </c>
      <c r="D6" s="81" t="s">
        <v>19</v>
      </c>
      <c r="E6" s="81" t="s">
        <v>20</v>
      </c>
      <c r="F6" s="81" t="s">
        <v>21</v>
      </c>
      <c r="G6" s="81" t="s">
        <v>22</v>
      </c>
      <c r="H6" s="81" t="s">
        <v>23</v>
      </c>
    </row>
    <row r="7" spans="1:9" x14ac:dyDescent="0.25">
      <c r="A7" s="80" t="s">
        <v>24</v>
      </c>
      <c r="B7" s="82">
        <v>13</v>
      </c>
      <c r="C7" s="82">
        <v>13</v>
      </c>
      <c r="D7" s="82">
        <v>13</v>
      </c>
      <c r="E7" s="82">
        <v>13</v>
      </c>
      <c r="F7" s="82">
        <v>13</v>
      </c>
      <c r="G7" s="82">
        <v>13</v>
      </c>
      <c r="H7" s="82">
        <f>SUM(B7:G7)</f>
        <v>78</v>
      </c>
    </row>
    <row r="8" spans="1:9" ht="30" x14ac:dyDescent="0.25">
      <c r="A8" s="83" t="s">
        <v>25</v>
      </c>
      <c r="B8" s="84">
        <v>30</v>
      </c>
      <c r="C8" s="84">
        <v>30</v>
      </c>
      <c r="D8" s="84">
        <v>30</v>
      </c>
      <c r="E8" s="84">
        <v>30</v>
      </c>
      <c r="F8" s="84">
        <v>30</v>
      </c>
      <c r="G8" s="84">
        <v>30</v>
      </c>
      <c r="H8" s="84">
        <f>SUM(B8:G8)</f>
        <v>180</v>
      </c>
    </row>
    <row r="11" spans="1:9" x14ac:dyDescent="0.25">
      <c r="A11" s="85" t="s">
        <v>26</v>
      </c>
    </row>
    <row r="12" spans="1:9" x14ac:dyDescent="0.25">
      <c r="A12" s="85"/>
    </row>
    <row r="13" spans="1:9" x14ac:dyDescent="0.25">
      <c r="A13" s="85" t="s">
        <v>6</v>
      </c>
    </row>
    <row r="14" spans="1:9" x14ac:dyDescent="0.25">
      <c r="A14" s="85"/>
    </row>
    <row r="15" spans="1:9" x14ac:dyDescent="0.25">
      <c r="A15" s="85" t="s">
        <v>27</v>
      </c>
    </row>
    <row r="16" spans="1:9" x14ac:dyDescent="0.25">
      <c r="A16" s="85"/>
    </row>
    <row r="17" spans="1:1" x14ac:dyDescent="0.25">
      <c r="A17" s="85" t="s">
        <v>28</v>
      </c>
    </row>
    <row r="18" spans="1:1" x14ac:dyDescent="0.25">
      <c r="A18" s="85"/>
    </row>
    <row r="19" spans="1:1" x14ac:dyDescent="0.25">
      <c r="A19" s="85" t="s">
        <v>7</v>
      </c>
    </row>
    <row r="20" spans="1:1" x14ac:dyDescent="0.25">
      <c r="A20" s="85"/>
    </row>
    <row r="21" spans="1:1" x14ac:dyDescent="0.25">
      <c r="A21" s="85" t="s">
        <v>5</v>
      </c>
    </row>
    <row r="22" spans="1:1" x14ac:dyDescent="0.25">
      <c r="A22" s="85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3"/>
  <sheetViews>
    <sheetView topLeftCell="A9" zoomScaleNormal="100" workbookViewId="0">
      <selection activeCell="F16" sqref="F16"/>
    </sheetView>
  </sheetViews>
  <sheetFormatPr defaultColWidth="9.140625" defaultRowHeight="15" x14ac:dyDescent="0.25"/>
  <cols>
    <col min="1" max="1" width="17" style="27" customWidth="1"/>
    <col min="2" max="2" width="22.7109375" style="27" customWidth="1"/>
    <col min="3" max="3" width="19.140625" style="27" bestFit="1" customWidth="1"/>
    <col min="4" max="4" width="17.140625" style="27" customWidth="1"/>
    <col min="5" max="5" width="10" style="27" customWidth="1"/>
    <col min="6" max="16384" width="9.140625" style="27"/>
  </cols>
  <sheetData>
    <row r="1" spans="1:15" x14ac:dyDescent="0.25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84</v>
      </c>
      <c r="C7" s="2" t="s">
        <v>128</v>
      </c>
      <c r="D7" s="100" t="s">
        <v>130</v>
      </c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2015</v>
      </c>
      <c r="B8" s="2">
        <v>5000</v>
      </c>
      <c r="C8" s="101" t="s">
        <v>129</v>
      </c>
      <c r="D8" s="72">
        <f>B8/$B$12*100</f>
        <v>41.666666666666671</v>
      </c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2016</v>
      </c>
      <c r="B9" s="2">
        <v>6000</v>
      </c>
      <c r="C9" s="101"/>
      <c r="D9" s="72">
        <f t="shared" ref="D9:D15" si="0">B9/$B$12*100</f>
        <v>50</v>
      </c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2017</v>
      </c>
      <c r="B10" s="2">
        <v>8000</v>
      </c>
      <c r="C10" s="101"/>
      <c r="D10" s="72">
        <f t="shared" si="0"/>
        <v>66.666666666666657</v>
      </c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2018</v>
      </c>
      <c r="B11" s="2">
        <v>10000</v>
      </c>
      <c r="C11" s="101"/>
      <c r="D11" s="72">
        <f t="shared" si="0"/>
        <v>83.333333333333343</v>
      </c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2019</v>
      </c>
      <c r="B12" s="2">
        <v>12000</v>
      </c>
      <c r="C12" s="101"/>
      <c r="D12" s="72">
        <f t="shared" si="0"/>
        <v>100</v>
      </c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2020</v>
      </c>
      <c r="B13" s="2">
        <v>15000</v>
      </c>
      <c r="C13" s="101"/>
      <c r="D13" s="72">
        <f t="shared" si="0"/>
        <v>125</v>
      </c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2021</v>
      </c>
      <c r="B14" s="2">
        <v>18000</v>
      </c>
      <c r="C14" s="101"/>
      <c r="D14" s="72">
        <f t="shared" si="0"/>
        <v>150</v>
      </c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2022</v>
      </c>
      <c r="B15" s="2">
        <v>21000</v>
      </c>
      <c r="C15" s="101"/>
      <c r="D15" s="72">
        <f t="shared" si="0"/>
        <v>175</v>
      </c>
      <c r="E15"/>
      <c r="F15"/>
      <c r="G15"/>
      <c r="H15"/>
      <c r="I15"/>
      <c r="J15"/>
      <c r="K15"/>
      <c r="L15"/>
      <c r="M15"/>
      <c r="N15"/>
    </row>
    <row r="16" spans="1:15" x14ac:dyDescent="0.25">
      <c r="E16"/>
    </row>
    <row r="18" spans="1:6" x14ac:dyDescent="0.25">
      <c r="A18" s="27" t="s">
        <v>131</v>
      </c>
    </row>
    <row r="20" spans="1:6" x14ac:dyDescent="0.25">
      <c r="F20" s="28"/>
    </row>
    <row r="21" spans="1:6" x14ac:dyDescent="0.25">
      <c r="A21" s="27" t="s">
        <v>118</v>
      </c>
      <c r="B21" s="27" t="s">
        <v>147</v>
      </c>
    </row>
    <row r="24" spans="1:6" x14ac:dyDescent="0.25">
      <c r="A24" s="27" t="s">
        <v>120</v>
      </c>
      <c r="B24" s="27" t="s">
        <v>132</v>
      </c>
      <c r="C24" s="98" t="s">
        <v>133</v>
      </c>
    </row>
    <row r="25" spans="1:6" x14ac:dyDescent="0.25">
      <c r="C25" s="98" t="s">
        <v>134</v>
      </c>
    </row>
    <row r="27" spans="1:6" ht="30" x14ac:dyDescent="0.25">
      <c r="B27" s="102" t="s">
        <v>135</v>
      </c>
      <c r="C27" s="98" t="s">
        <v>136</v>
      </c>
    </row>
    <row r="28" spans="1:6" x14ac:dyDescent="0.25">
      <c r="C28" s="98" t="s">
        <v>137</v>
      </c>
    </row>
    <row r="30" spans="1:6" x14ac:dyDescent="0.25">
      <c r="B30" s="103" t="s">
        <v>138</v>
      </c>
      <c r="C30" s="103" t="s">
        <v>143</v>
      </c>
      <c r="D30" s="104"/>
    </row>
    <row r="31" spans="1:6" x14ac:dyDescent="0.25">
      <c r="B31" s="103" t="s">
        <v>145</v>
      </c>
      <c r="C31"/>
      <c r="D31"/>
    </row>
    <row r="32" spans="1:6" x14ac:dyDescent="0.25">
      <c r="B32" s="103" t="s">
        <v>144</v>
      </c>
      <c r="C32"/>
      <c r="D32"/>
    </row>
    <row r="33" spans="2:4" x14ac:dyDescent="0.25">
      <c r="B33" s="103" t="s">
        <v>146</v>
      </c>
      <c r="C33"/>
      <c r="D33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2"/>
  <sheetViews>
    <sheetView topLeftCell="A3" workbookViewId="0">
      <selection activeCell="B23" sqref="B23"/>
    </sheetView>
  </sheetViews>
  <sheetFormatPr defaultColWidth="9.140625" defaultRowHeight="15" x14ac:dyDescent="0.25"/>
  <cols>
    <col min="1" max="1" width="18.42578125" style="23" customWidth="1"/>
    <col min="2" max="2" width="14.140625" style="23" customWidth="1"/>
    <col min="3" max="3" width="17" style="23" customWidth="1"/>
    <col min="4" max="16384" width="9.140625" style="23"/>
  </cols>
  <sheetData>
    <row r="1" spans="1:17" x14ac:dyDescent="0.25">
      <c r="A1" t="s">
        <v>1</v>
      </c>
      <c r="B1"/>
      <c r="C1"/>
      <c r="D1"/>
      <c r="E1"/>
      <c r="F1"/>
      <c r="G1"/>
      <c r="H1"/>
      <c r="I1"/>
      <c r="J1"/>
      <c r="K1"/>
    </row>
    <row r="2" spans="1:17" x14ac:dyDescent="0.25">
      <c r="A2"/>
      <c r="B2"/>
      <c r="C2"/>
      <c r="D2"/>
      <c r="E2"/>
      <c r="F2"/>
      <c r="G2"/>
      <c r="H2"/>
      <c r="I2"/>
      <c r="J2"/>
      <c r="K2"/>
    </row>
    <row r="3" spans="1:17" x14ac:dyDescent="0.25">
      <c r="A3" t="s">
        <v>1</v>
      </c>
      <c r="B3"/>
      <c r="C3"/>
      <c r="D3"/>
      <c r="E3"/>
      <c r="F3"/>
      <c r="G3"/>
      <c r="H3"/>
      <c r="I3"/>
      <c r="J3"/>
      <c r="K3"/>
    </row>
    <row r="4" spans="1:17" x14ac:dyDescent="0.25">
      <c r="A4"/>
      <c r="B4"/>
      <c r="C4" s="12" t="s">
        <v>140</v>
      </c>
      <c r="D4"/>
      <c r="E4"/>
      <c r="F4"/>
      <c r="G4"/>
      <c r="H4"/>
      <c r="I4"/>
      <c r="J4"/>
      <c r="K4"/>
      <c r="L4" s="25"/>
      <c r="M4" s="25"/>
      <c r="N4" s="25"/>
      <c r="O4" s="25"/>
      <c r="P4" s="25"/>
      <c r="Q4" s="25"/>
    </row>
    <row r="5" spans="1:17" ht="15.75" thickBot="1" x14ac:dyDescent="0.3">
      <c r="A5" s="5" t="s">
        <v>3</v>
      </c>
      <c r="B5" s="5" t="s">
        <v>4</v>
      </c>
      <c r="C5" s="105" t="s">
        <v>139</v>
      </c>
      <c r="D5"/>
      <c r="E5"/>
      <c r="F5"/>
      <c r="G5"/>
      <c r="H5"/>
      <c r="I5"/>
      <c r="J5"/>
      <c r="K5"/>
    </row>
    <row r="6" spans="1:17" x14ac:dyDescent="0.25">
      <c r="A6" s="17">
        <v>2010</v>
      </c>
      <c r="B6" s="73">
        <v>108</v>
      </c>
      <c r="C6" s="72">
        <f>B6/$B$11*C11</f>
        <v>98.181818181818187</v>
      </c>
      <c r="D6"/>
      <c r="E6"/>
      <c r="F6"/>
      <c r="G6"/>
      <c r="H6"/>
      <c r="I6"/>
      <c r="J6"/>
      <c r="K6"/>
    </row>
    <row r="7" spans="1:17" x14ac:dyDescent="0.25">
      <c r="A7" s="16">
        <v>2011</v>
      </c>
      <c r="B7" s="67">
        <v>107</v>
      </c>
      <c r="C7" s="72">
        <f>B7/B11*C11</f>
        <v>97.27272727272728</v>
      </c>
      <c r="D7"/>
      <c r="E7"/>
      <c r="F7"/>
      <c r="G7"/>
      <c r="H7"/>
      <c r="I7"/>
      <c r="J7"/>
      <c r="K7" s="24"/>
    </row>
    <row r="8" spans="1:17" x14ac:dyDescent="0.25">
      <c r="A8" s="17">
        <v>2012</v>
      </c>
      <c r="B8" s="67">
        <v>104</v>
      </c>
      <c r="C8" s="72">
        <f>B8/B11*C11</f>
        <v>94.545454545454547</v>
      </c>
      <c r="D8"/>
      <c r="E8"/>
      <c r="F8"/>
      <c r="G8"/>
      <c r="H8"/>
      <c r="I8"/>
      <c r="J8"/>
    </row>
    <row r="9" spans="1:17" x14ac:dyDescent="0.25">
      <c r="A9" s="16">
        <v>2013</v>
      </c>
      <c r="B9" s="67">
        <v>109</v>
      </c>
      <c r="C9" s="72">
        <f>B9/B11*C11</f>
        <v>99.090909090909093</v>
      </c>
      <c r="D9" s="14"/>
      <c r="E9"/>
      <c r="F9"/>
      <c r="G9"/>
      <c r="H9"/>
      <c r="I9"/>
      <c r="J9"/>
    </row>
    <row r="10" spans="1:17" x14ac:dyDescent="0.25">
      <c r="A10" s="17">
        <v>2014</v>
      </c>
      <c r="B10" s="67">
        <v>107</v>
      </c>
      <c r="C10" s="72">
        <f>B10/B11*C11</f>
        <v>97.27272727272728</v>
      </c>
      <c r="D10"/>
      <c r="E10"/>
      <c r="F10"/>
      <c r="G10"/>
      <c r="H10"/>
      <c r="I10"/>
      <c r="J10"/>
    </row>
    <row r="11" spans="1:17" x14ac:dyDescent="0.25">
      <c r="A11" s="16">
        <v>2015</v>
      </c>
      <c r="B11" s="67">
        <v>110</v>
      </c>
      <c r="C11" s="72">
        <v>100</v>
      </c>
      <c r="D11"/>
      <c r="E11"/>
      <c r="F11"/>
      <c r="G11"/>
      <c r="H11"/>
      <c r="I11"/>
      <c r="J11"/>
    </row>
    <row r="12" spans="1:17" x14ac:dyDescent="0.25">
      <c r="A12" s="17">
        <v>2016</v>
      </c>
      <c r="B12" s="67">
        <v>99</v>
      </c>
      <c r="C12" s="72">
        <f>B12/B11*C11</f>
        <v>90</v>
      </c>
      <c r="D12"/>
      <c r="E12"/>
      <c r="F12"/>
      <c r="G12"/>
      <c r="H12"/>
      <c r="I12"/>
      <c r="J12"/>
    </row>
    <row r="13" spans="1:17" x14ac:dyDescent="0.25">
      <c r="A13" s="16">
        <v>2017</v>
      </c>
      <c r="B13" s="67">
        <v>99</v>
      </c>
      <c r="C13" s="72">
        <f>B13/B11*C11</f>
        <v>90</v>
      </c>
      <c r="D13"/>
      <c r="E13"/>
      <c r="F13"/>
      <c r="G13"/>
      <c r="H13"/>
      <c r="I13"/>
      <c r="J13"/>
    </row>
    <row r="14" spans="1:17" x14ac:dyDescent="0.25">
      <c r="A14" s="17">
        <v>2018</v>
      </c>
      <c r="B14" s="67">
        <v>104</v>
      </c>
      <c r="C14" s="72">
        <f>B14/B11*C11</f>
        <v>94.545454545454547</v>
      </c>
      <c r="D14"/>
      <c r="E14"/>
      <c r="F14"/>
      <c r="G14"/>
      <c r="H14"/>
      <c r="I14"/>
      <c r="J14"/>
    </row>
    <row r="15" spans="1:17" x14ac:dyDescent="0.25">
      <c r="A15" s="16">
        <v>2019</v>
      </c>
      <c r="B15" s="67">
        <v>104</v>
      </c>
      <c r="C15" s="72">
        <f>B15/B11*C11</f>
        <v>94.545454545454547</v>
      </c>
      <c r="D15"/>
      <c r="E15"/>
      <c r="F15"/>
      <c r="G15"/>
      <c r="H15"/>
      <c r="I15"/>
      <c r="J15"/>
    </row>
    <row r="16" spans="1:17" x14ac:dyDescent="0.25">
      <c r="A16" s="17">
        <v>2020</v>
      </c>
      <c r="B16" s="67">
        <v>99</v>
      </c>
      <c r="C16" s="72">
        <f>B16/B11*C11</f>
        <v>90</v>
      </c>
      <c r="D16"/>
      <c r="E16"/>
      <c r="F16"/>
      <c r="G16"/>
      <c r="H16"/>
      <c r="I16"/>
      <c r="J16"/>
    </row>
    <row r="17" spans="1:10" x14ac:dyDescent="0.25">
      <c r="A17" s="16">
        <v>2021</v>
      </c>
      <c r="B17" s="67">
        <v>99</v>
      </c>
      <c r="C17" s="72">
        <f>B17/B11*C11</f>
        <v>90</v>
      </c>
      <c r="D17"/>
      <c r="E17"/>
      <c r="F17"/>
      <c r="G17"/>
      <c r="H17"/>
      <c r="I17"/>
      <c r="J17"/>
    </row>
    <row r="18" spans="1:10" x14ac:dyDescent="0.25">
      <c r="A18" s="17">
        <v>2022</v>
      </c>
      <c r="B18" s="67">
        <v>101</v>
      </c>
      <c r="C18" s="72">
        <f>B18/B11*C11</f>
        <v>91.818181818181827</v>
      </c>
      <c r="D18"/>
      <c r="E18"/>
      <c r="F18"/>
      <c r="G18"/>
      <c r="H18"/>
      <c r="I18"/>
      <c r="J18"/>
    </row>
    <row r="20" spans="1:10" x14ac:dyDescent="0.25">
      <c r="A20" s="23" t="s">
        <v>131</v>
      </c>
      <c r="B20" s="23" t="s">
        <v>141</v>
      </c>
    </row>
    <row r="22" spans="1:10" x14ac:dyDescent="0.25">
      <c r="B22" s="23" t="s">
        <v>142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tabSelected="1" workbookViewId="0"/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1" t="s">
        <v>85</v>
      </c>
      <c r="B5" s="71" t="s">
        <v>86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74">
        <v>44197</v>
      </c>
      <c r="B6" s="75">
        <v>12</v>
      </c>
      <c r="C6" s="11"/>
      <c r="D6" s="11"/>
      <c r="E6" s="11"/>
      <c r="F6" s="11"/>
      <c r="G6" s="11"/>
      <c r="H6" s="11"/>
      <c r="I6" s="11"/>
    </row>
    <row r="7" spans="1:9" x14ac:dyDescent="0.25">
      <c r="A7" s="74">
        <v>44228</v>
      </c>
      <c r="B7" s="75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74">
        <v>44256</v>
      </c>
      <c r="B8" s="75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74">
        <v>44287</v>
      </c>
      <c r="B9" s="75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74">
        <v>44317</v>
      </c>
      <c r="B10" s="75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74">
        <v>44348</v>
      </c>
      <c r="B11" s="75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74">
        <v>44378</v>
      </c>
      <c r="B12" s="75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74">
        <v>44409</v>
      </c>
      <c r="B13" s="75">
        <v>32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74">
        <v>44440</v>
      </c>
      <c r="B14" s="75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74">
        <v>44470</v>
      </c>
      <c r="B15" s="75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74">
        <v>44501</v>
      </c>
      <c r="B16" s="75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74">
        <v>44531</v>
      </c>
      <c r="B17" s="75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74">
        <v>44562</v>
      </c>
      <c r="B18" s="75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74">
        <v>44593</v>
      </c>
      <c r="B19" s="75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74">
        <v>44621</v>
      </c>
      <c r="B20" s="75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74">
        <v>44652</v>
      </c>
      <c r="B21" s="75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74">
        <v>44682</v>
      </c>
      <c r="B22" s="75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74">
        <v>44713</v>
      </c>
      <c r="B23" s="75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74">
        <v>44743</v>
      </c>
      <c r="B24" s="75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74">
        <v>44774</v>
      </c>
      <c r="B25" s="75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74">
        <v>44805</v>
      </c>
      <c r="B26" s="75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74">
        <v>44835</v>
      </c>
      <c r="B27" s="75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74">
        <v>44866</v>
      </c>
      <c r="B28" s="75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74">
        <v>44896</v>
      </c>
      <c r="B29" s="75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74">
        <v>44927</v>
      </c>
      <c r="B30" s="75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74">
        <v>44958</v>
      </c>
      <c r="B31" s="75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74">
        <v>44986</v>
      </c>
      <c r="B32" s="75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74">
        <v>45017</v>
      </c>
      <c r="B33" s="75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74">
        <v>45047</v>
      </c>
      <c r="B34" s="75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74">
        <v>45078</v>
      </c>
      <c r="B35" s="75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31</v>
      </c>
    </row>
    <row r="5" spans="1:14" x14ac:dyDescent="0.25">
      <c r="A5" t="s">
        <v>8</v>
      </c>
    </row>
    <row r="8" spans="1:14" ht="15" customHeight="1" x14ac:dyDescent="0.25">
      <c r="A8" t="s">
        <v>9</v>
      </c>
    </row>
    <row r="11" spans="1:14" x14ac:dyDescent="0.25">
      <c r="A11" t="s">
        <v>10</v>
      </c>
    </row>
    <row r="12" spans="1:14" x14ac:dyDescent="0.25">
      <c r="N12" s="12"/>
    </row>
    <row r="14" spans="1:14" x14ac:dyDescent="0.25">
      <c r="A14" t="s">
        <v>11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4" x14ac:dyDescent="0.25">
      <c r="A1" t="s">
        <v>1</v>
      </c>
    </row>
    <row r="3" spans="1:4" x14ac:dyDescent="0.25">
      <c r="B3" s="60"/>
    </row>
    <row r="4" spans="1:4" ht="14.45" customHeight="1" x14ac:dyDescent="0.25">
      <c r="A4" s="56" t="s">
        <v>87</v>
      </c>
      <c r="B4" s="56" t="s">
        <v>88</v>
      </c>
      <c r="C4" s="56" t="s">
        <v>89</v>
      </c>
    </row>
    <row r="5" spans="1:4" x14ac:dyDescent="0.25">
      <c r="A5" s="55">
        <v>25</v>
      </c>
      <c r="B5" s="55">
        <v>32</v>
      </c>
      <c r="C5" s="55">
        <v>27</v>
      </c>
    </row>
    <row r="6" spans="1:4" x14ac:dyDescent="0.25">
      <c r="A6" s="55">
        <v>28</v>
      </c>
      <c r="B6" s="55">
        <v>35</v>
      </c>
      <c r="C6" s="55">
        <v>29</v>
      </c>
    </row>
    <row r="7" spans="1:4" x14ac:dyDescent="0.25">
      <c r="A7" s="55">
        <v>30</v>
      </c>
      <c r="B7" s="55">
        <v>33</v>
      </c>
      <c r="C7" s="55">
        <v>34</v>
      </c>
    </row>
    <row r="8" spans="1:4" x14ac:dyDescent="0.25">
      <c r="A8" s="55">
        <v>26</v>
      </c>
      <c r="B8" s="55">
        <v>26</v>
      </c>
      <c r="C8" s="55">
        <v>26</v>
      </c>
      <c r="D8" s="3"/>
    </row>
    <row r="9" spans="1:4" x14ac:dyDescent="0.25">
      <c r="A9" s="55">
        <v>34</v>
      </c>
      <c r="B9" s="55">
        <v>34</v>
      </c>
      <c r="C9" s="55">
        <v>28</v>
      </c>
    </row>
    <row r="10" spans="1:4" x14ac:dyDescent="0.25">
      <c r="A10" s="55">
        <v>29</v>
      </c>
      <c r="B10" s="55">
        <v>31</v>
      </c>
      <c r="C10" s="55">
        <v>25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16"/>
  <sheetViews>
    <sheetView workbookViewId="0"/>
  </sheetViews>
  <sheetFormatPr defaultRowHeight="15" x14ac:dyDescent="0.25"/>
  <cols>
    <col min="1" max="1" width="21.140625" customWidth="1"/>
    <col min="2" max="2" width="23" customWidth="1"/>
    <col min="3" max="3" width="24.85546875" customWidth="1"/>
    <col min="4" max="4" width="10.140625" bestFit="1" customWidth="1"/>
    <col min="5" max="5" width="16.140625" bestFit="1" customWidth="1"/>
    <col min="6" max="6" width="32.42578125" bestFit="1" customWidth="1"/>
    <col min="7" max="7" width="29.42578125" bestFit="1" customWidth="1"/>
  </cols>
  <sheetData>
    <row r="1" spans="1:7" x14ac:dyDescent="0.25">
      <c r="A1" t="s">
        <v>0</v>
      </c>
    </row>
    <row r="3" spans="1:7" x14ac:dyDescent="0.25">
      <c r="A3" s="62"/>
      <c r="B3" s="60"/>
    </row>
    <row r="4" spans="1:7" ht="30" x14ac:dyDescent="0.25">
      <c r="A4" s="68" t="s">
        <v>90</v>
      </c>
      <c r="B4" s="68" t="s">
        <v>91</v>
      </c>
    </row>
    <row r="5" spans="1:7" x14ac:dyDescent="0.25">
      <c r="A5" s="15">
        <v>2.5</v>
      </c>
      <c r="B5" s="15">
        <v>1.8</v>
      </c>
    </row>
    <row r="6" spans="1:7" x14ac:dyDescent="0.25">
      <c r="A6" s="15">
        <v>3.1</v>
      </c>
      <c r="B6" s="15">
        <v>2.2000000000000002</v>
      </c>
    </row>
    <row r="7" spans="1:7" x14ac:dyDescent="0.25">
      <c r="A7" s="15">
        <v>2.8</v>
      </c>
      <c r="B7" s="15">
        <v>1.9</v>
      </c>
    </row>
    <row r="8" spans="1:7" x14ac:dyDescent="0.25">
      <c r="A8" s="15">
        <v>2.9</v>
      </c>
      <c r="B8" s="15">
        <v>2</v>
      </c>
    </row>
    <row r="9" spans="1:7" x14ac:dyDescent="0.25">
      <c r="A9" s="15">
        <v>2.7</v>
      </c>
      <c r="B9" s="15">
        <v>1.7</v>
      </c>
    </row>
    <row r="10" spans="1:7" x14ac:dyDescent="0.25">
      <c r="A10" s="15">
        <v>3.4</v>
      </c>
      <c r="B10" s="15">
        <v>2.5</v>
      </c>
    </row>
    <row r="11" spans="1:7" x14ac:dyDescent="0.25">
      <c r="A11" s="15">
        <v>3.6</v>
      </c>
      <c r="B11" s="15">
        <v>2.8</v>
      </c>
    </row>
    <row r="12" spans="1:7" x14ac:dyDescent="0.25">
      <c r="A12" s="15">
        <v>3</v>
      </c>
      <c r="B12" s="15">
        <v>2.1</v>
      </c>
    </row>
    <row r="13" spans="1:7" x14ac:dyDescent="0.25">
      <c r="A13" s="15">
        <v>3.8</v>
      </c>
      <c r="B13" s="15">
        <v>2.9</v>
      </c>
    </row>
    <row r="14" spans="1:7" x14ac:dyDescent="0.25">
      <c r="A14" s="15">
        <v>3.5</v>
      </c>
      <c r="B14" s="15">
        <v>2.6</v>
      </c>
    </row>
    <row r="15" spans="1:7" x14ac:dyDescent="0.25">
      <c r="A15" s="72">
        <v>4</v>
      </c>
      <c r="B15" s="72">
        <v>2.25</v>
      </c>
    </row>
    <row r="16" spans="1:7" x14ac:dyDescent="0.25">
      <c r="A16" s="72">
        <v>3.7</v>
      </c>
      <c r="B16" s="72">
        <v>2.7</v>
      </c>
      <c r="E16" s="3"/>
      <c r="F16" s="3"/>
      <c r="G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7"/>
  <sheetViews>
    <sheetView workbookViewId="0"/>
  </sheetViews>
  <sheetFormatPr defaultColWidth="9.140625" defaultRowHeight="15" x14ac:dyDescent="0.25"/>
  <cols>
    <col min="1" max="1" width="22.140625" customWidth="1"/>
    <col min="2" max="2" width="11.140625" customWidth="1"/>
    <col min="4" max="4" width="19.85546875" customWidth="1"/>
    <col min="5" max="5" width="15.140625" customWidth="1"/>
    <col min="6" max="6" width="14.85546875" customWidth="1"/>
    <col min="7" max="7" width="11.85546875" customWidth="1"/>
  </cols>
  <sheetData>
    <row r="1" spans="1:3" x14ac:dyDescent="0.25">
      <c r="A1" t="s">
        <v>1</v>
      </c>
    </row>
    <row r="5" spans="1:3" x14ac:dyDescent="0.25">
      <c r="A5" s="57"/>
      <c r="B5" s="43"/>
      <c r="C5" s="43"/>
    </row>
    <row r="6" spans="1:3" x14ac:dyDescent="0.25">
      <c r="A6" s="12"/>
      <c r="B6" s="12"/>
      <c r="C6" s="12"/>
    </row>
    <row r="7" spans="1:3" x14ac:dyDescent="0.25">
      <c r="A7" s="58" t="s">
        <v>92</v>
      </c>
      <c r="B7" s="58" t="s">
        <v>84</v>
      </c>
      <c r="C7" s="12"/>
    </row>
    <row r="8" spans="1:3" x14ac:dyDescent="0.25">
      <c r="A8" s="59">
        <v>1</v>
      </c>
      <c r="B8" s="59">
        <v>120</v>
      </c>
      <c r="C8" s="12"/>
    </row>
    <row r="9" spans="1:3" x14ac:dyDescent="0.25">
      <c r="A9" s="59">
        <v>2</v>
      </c>
      <c r="B9" s="59">
        <v>95</v>
      </c>
      <c r="C9" s="12"/>
    </row>
    <row r="10" spans="1:3" x14ac:dyDescent="0.25">
      <c r="A10" s="59">
        <v>3</v>
      </c>
      <c r="B10" s="59">
        <v>110</v>
      </c>
      <c r="C10" s="12"/>
    </row>
    <row r="11" spans="1:3" x14ac:dyDescent="0.25">
      <c r="A11" s="59">
        <v>4</v>
      </c>
      <c r="B11" s="59">
        <v>135</v>
      </c>
      <c r="C11" s="12"/>
    </row>
    <row r="12" spans="1:3" x14ac:dyDescent="0.25">
      <c r="A12" s="59">
        <v>5</v>
      </c>
      <c r="B12" s="59">
        <v>112</v>
      </c>
      <c r="C12" s="12"/>
    </row>
    <row r="13" spans="1:3" x14ac:dyDescent="0.25">
      <c r="A13" s="59">
        <v>6</v>
      </c>
      <c r="B13" s="59">
        <v>98</v>
      </c>
      <c r="C13" s="12"/>
    </row>
    <row r="14" spans="1:3" x14ac:dyDescent="0.25">
      <c r="A14" s="59">
        <v>7</v>
      </c>
      <c r="B14" s="59">
        <v>128</v>
      </c>
      <c r="C14" s="12"/>
    </row>
    <row r="15" spans="1:3" x14ac:dyDescent="0.25">
      <c r="A15" s="59">
        <v>8</v>
      </c>
      <c r="B15" s="59">
        <v>105</v>
      </c>
      <c r="C15" s="12"/>
    </row>
    <row r="16" spans="1:3" x14ac:dyDescent="0.25">
      <c r="A16" s="59">
        <v>9</v>
      </c>
      <c r="B16" s="59">
        <v>115</v>
      </c>
      <c r="C16" s="12"/>
    </row>
    <row r="17" spans="1:3" x14ac:dyDescent="0.25">
      <c r="A17" s="12"/>
      <c r="B17" s="12"/>
      <c r="C17" s="1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90" zoomScaleNormal="100" workbookViewId="0"/>
  </sheetViews>
  <sheetFormatPr defaultColWidth="8.7109375" defaultRowHeight="15" x14ac:dyDescent="0.25"/>
  <cols>
    <col min="1" max="16384" width="8.7109375" style="87"/>
  </cols>
  <sheetData>
    <row r="2" spans="2:2" x14ac:dyDescent="0.25">
      <c r="B2" s="86"/>
    </row>
    <row r="89" spans="2:2" ht="18.75" x14ac:dyDescent="0.3">
      <c r="B89" s="88"/>
    </row>
    <row r="303" spans="2:2" ht="18.75" x14ac:dyDescent="0.3">
      <c r="B303" s="88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topLeftCell="A21" workbookViewId="0">
      <selection activeCell="K43" sqref="K43"/>
    </sheetView>
  </sheetViews>
  <sheetFormatPr defaultRowHeight="15" x14ac:dyDescent="0.25"/>
  <cols>
    <col min="1" max="1" width="21.42578125" bestFit="1" customWidth="1"/>
    <col min="2" max="2" width="21.140625" customWidth="1"/>
    <col min="3" max="3" width="14.5703125" customWidth="1"/>
  </cols>
  <sheetData>
    <row r="1" spans="1:6" x14ac:dyDescent="0.25">
      <c r="A1" t="s">
        <v>1</v>
      </c>
      <c r="B1" s="61"/>
    </row>
    <row r="2" spans="1:6" x14ac:dyDescent="0.25">
      <c r="A2" s="20"/>
    </row>
    <row r="3" spans="1:6" x14ac:dyDescent="0.25">
      <c r="A3" s="20"/>
    </row>
    <row r="4" spans="1:6" ht="30" x14ac:dyDescent="0.25">
      <c r="A4" s="76" t="s">
        <v>34</v>
      </c>
      <c r="B4" s="63" t="s">
        <v>54</v>
      </c>
      <c r="C4" s="43"/>
    </row>
    <row r="5" spans="1:6" x14ac:dyDescent="0.25">
      <c r="A5" s="6" t="s">
        <v>35</v>
      </c>
      <c r="B5" s="65">
        <v>-5</v>
      </c>
      <c r="C5" s="38"/>
      <c r="F5" s="12"/>
    </row>
    <row r="6" spans="1:6" x14ac:dyDescent="0.25">
      <c r="A6" s="6" t="s">
        <v>36</v>
      </c>
      <c r="B6" s="65">
        <v>-6.2</v>
      </c>
      <c r="C6" s="38"/>
    </row>
    <row r="7" spans="1:6" x14ac:dyDescent="0.25">
      <c r="A7" s="6" t="s">
        <v>37</v>
      </c>
      <c r="B7" s="65">
        <v>8.3000000000000007</v>
      </c>
      <c r="C7" s="38"/>
    </row>
    <row r="8" spans="1:6" x14ac:dyDescent="0.25">
      <c r="A8" s="6" t="s">
        <v>38</v>
      </c>
      <c r="B8" s="65">
        <v>0.6</v>
      </c>
      <c r="C8" s="38"/>
    </row>
    <row r="9" spans="1:6" x14ac:dyDescent="0.25">
      <c r="A9" s="6" t="s">
        <v>39</v>
      </c>
      <c r="B9" s="65">
        <v>5.8</v>
      </c>
      <c r="C9" s="38"/>
    </row>
    <row r="10" spans="1:6" x14ac:dyDescent="0.25">
      <c r="A10" s="6" t="s">
        <v>40</v>
      </c>
      <c r="B10" s="65">
        <v>9.8000000000000007</v>
      </c>
      <c r="C10" s="38"/>
    </row>
    <row r="11" spans="1:6" x14ac:dyDescent="0.25">
      <c r="A11" s="6" t="s">
        <v>41</v>
      </c>
      <c r="B11" s="65">
        <v>12.1</v>
      </c>
      <c r="C11" s="38"/>
    </row>
    <row r="12" spans="1:6" x14ac:dyDescent="0.25">
      <c r="A12" s="6" t="s">
        <v>42</v>
      </c>
      <c r="B12" s="65">
        <v>10.4</v>
      </c>
      <c r="C12" s="38"/>
    </row>
    <row r="13" spans="1:6" x14ac:dyDescent="0.25">
      <c r="A13" s="6" t="s">
        <v>43</v>
      </c>
      <c r="B13" s="65">
        <v>5.5</v>
      </c>
      <c r="C13" s="38"/>
    </row>
    <row r="14" spans="1:6" x14ac:dyDescent="0.25">
      <c r="A14" s="6" t="s">
        <v>44</v>
      </c>
      <c r="B14" s="65">
        <v>24</v>
      </c>
      <c r="C14" s="38"/>
    </row>
    <row r="15" spans="1:6" x14ac:dyDescent="0.25">
      <c r="A15" s="6" t="s">
        <v>45</v>
      </c>
      <c r="B15" s="65">
        <v>30.7</v>
      </c>
    </row>
    <row r="16" spans="1:6" x14ac:dyDescent="0.25">
      <c r="A16" s="64" t="s">
        <v>46</v>
      </c>
      <c r="B16" s="65">
        <v>26.5</v>
      </c>
    </row>
    <row r="17" spans="1:13" x14ac:dyDescent="0.25">
      <c r="A17" s="6" t="s">
        <v>47</v>
      </c>
      <c r="B17" s="65">
        <v>27.4</v>
      </c>
    </row>
    <row r="18" spans="1:13" x14ac:dyDescent="0.25">
      <c r="A18" s="64" t="s">
        <v>48</v>
      </c>
      <c r="B18" s="65">
        <v>30.2</v>
      </c>
    </row>
    <row r="19" spans="1:13" x14ac:dyDescent="0.25">
      <c r="A19" s="64" t="s">
        <v>49</v>
      </c>
      <c r="B19" s="65">
        <v>28.1</v>
      </c>
    </row>
    <row r="20" spans="1:13" x14ac:dyDescent="0.25">
      <c r="A20" s="64" t="s">
        <v>50</v>
      </c>
      <c r="B20" s="65">
        <v>13.7</v>
      </c>
    </row>
    <row r="21" spans="1:13" x14ac:dyDescent="0.25">
      <c r="A21" s="64" t="s">
        <v>51</v>
      </c>
      <c r="B21" s="65">
        <v>1.7</v>
      </c>
      <c r="M21" s="12"/>
    </row>
    <row r="22" spans="1:13" x14ac:dyDescent="0.25">
      <c r="A22" s="64" t="s">
        <v>52</v>
      </c>
      <c r="B22" s="65">
        <v>-2.7</v>
      </c>
      <c r="M22" s="12"/>
    </row>
    <row r="23" spans="1:13" x14ac:dyDescent="0.25">
      <c r="A23" s="64" t="s">
        <v>53</v>
      </c>
      <c r="B23" s="65">
        <v>-1.8</v>
      </c>
      <c r="M23" s="12"/>
    </row>
    <row r="24" spans="1:13" x14ac:dyDescent="0.25">
      <c r="M24" s="12"/>
    </row>
    <row r="25" spans="1:13" x14ac:dyDescent="0.25">
      <c r="A25" t="s">
        <v>97</v>
      </c>
      <c r="B25" t="s">
        <v>98</v>
      </c>
    </row>
    <row r="27" spans="1:13" x14ac:dyDescent="0.25">
      <c r="A27" t="s">
        <v>99</v>
      </c>
      <c r="B27" t="s">
        <v>100</v>
      </c>
    </row>
    <row r="28" spans="1:13" x14ac:dyDescent="0.25">
      <c r="B28" t="s">
        <v>101</v>
      </c>
    </row>
    <row r="29" spans="1:13" x14ac:dyDescent="0.25">
      <c r="A29" t="s">
        <v>102</v>
      </c>
    </row>
    <row r="37" spans="1:2" x14ac:dyDescent="0.25">
      <c r="A37" s="41"/>
      <c r="B37" s="4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workbookViewId="0">
      <selection activeCell="D4" sqref="D4:D12"/>
    </sheetView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3.85546875" customWidth="1"/>
    <col min="6" max="7" width="11.42578125" customWidth="1"/>
  </cols>
  <sheetData>
    <row r="1" spans="1:7" x14ac:dyDescent="0.25">
      <c r="A1" t="s">
        <v>33</v>
      </c>
    </row>
    <row r="2" spans="1:7" x14ac:dyDescent="0.25">
      <c r="C2" t="s">
        <v>103</v>
      </c>
      <c r="D2" s="96">
        <f>MIN(B5:B28)</f>
        <v>5</v>
      </c>
    </row>
    <row r="3" spans="1:7" x14ac:dyDescent="0.25">
      <c r="C3" s="12" t="s">
        <v>104</v>
      </c>
      <c r="D3" s="96">
        <f>MAX(B5:B28)</f>
        <v>144</v>
      </c>
      <c r="E3" s="12"/>
    </row>
    <row r="4" spans="1:7" ht="30" x14ac:dyDescent="0.25">
      <c r="A4" s="66" t="s">
        <v>55</v>
      </c>
      <c r="B4" s="66" t="s">
        <v>56</v>
      </c>
      <c r="C4" s="12"/>
      <c r="D4" s="97" t="s">
        <v>56</v>
      </c>
      <c r="E4" s="3"/>
      <c r="F4" s="47"/>
      <c r="G4" s="18"/>
    </row>
    <row r="5" spans="1:7" x14ac:dyDescent="0.25">
      <c r="A5" s="67">
        <v>1</v>
      </c>
      <c r="B5" s="67">
        <v>59</v>
      </c>
      <c r="C5" s="12"/>
      <c r="D5" s="12">
        <v>20</v>
      </c>
      <c r="E5" s="46"/>
    </row>
    <row r="6" spans="1:7" x14ac:dyDescent="0.25">
      <c r="A6" s="67">
        <v>2</v>
      </c>
      <c r="B6" s="67">
        <v>138</v>
      </c>
      <c r="C6" s="12"/>
      <c r="D6" s="12">
        <v>40</v>
      </c>
      <c r="E6" s="46"/>
    </row>
    <row r="7" spans="1:7" x14ac:dyDescent="0.25">
      <c r="A7" s="67">
        <v>3</v>
      </c>
      <c r="B7" s="67">
        <v>85</v>
      </c>
      <c r="C7" s="12"/>
      <c r="D7" s="12">
        <v>60</v>
      </c>
      <c r="E7" s="46"/>
    </row>
    <row r="8" spans="1:7" x14ac:dyDescent="0.25">
      <c r="A8" s="67">
        <v>4</v>
      </c>
      <c r="B8" s="67">
        <v>64</v>
      </c>
      <c r="C8" s="12"/>
      <c r="D8" s="12">
        <v>80</v>
      </c>
      <c r="E8" s="46"/>
    </row>
    <row r="9" spans="1:7" x14ac:dyDescent="0.25">
      <c r="A9" s="67">
        <v>5</v>
      </c>
      <c r="B9" s="67">
        <v>134</v>
      </c>
      <c r="C9" s="12"/>
      <c r="D9" s="12">
        <v>100</v>
      </c>
      <c r="E9" s="46"/>
    </row>
    <row r="10" spans="1:7" x14ac:dyDescent="0.25">
      <c r="A10" s="67">
        <v>6</v>
      </c>
      <c r="B10" s="67">
        <v>27</v>
      </c>
      <c r="C10" s="12"/>
      <c r="D10" s="12">
        <v>120</v>
      </c>
      <c r="E10" s="46"/>
    </row>
    <row r="11" spans="1:7" x14ac:dyDescent="0.25">
      <c r="A11" s="67">
        <v>7</v>
      </c>
      <c r="B11" s="67">
        <v>122</v>
      </c>
      <c r="C11" s="12"/>
      <c r="D11" s="12">
        <v>140</v>
      </c>
      <c r="E11" s="46"/>
    </row>
    <row r="12" spans="1:7" x14ac:dyDescent="0.25">
      <c r="A12" s="67">
        <v>8</v>
      </c>
      <c r="B12" s="67">
        <v>80</v>
      </c>
      <c r="C12" s="12"/>
      <c r="D12" s="12">
        <v>160</v>
      </c>
      <c r="E12" s="46"/>
    </row>
    <row r="13" spans="1:7" x14ac:dyDescent="0.25">
      <c r="A13" s="67">
        <v>9</v>
      </c>
      <c r="B13" s="67">
        <v>83</v>
      </c>
      <c r="C13" s="12"/>
      <c r="E13" s="46"/>
    </row>
    <row r="14" spans="1:7" x14ac:dyDescent="0.25">
      <c r="A14" s="67">
        <v>10</v>
      </c>
      <c r="B14" s="67">
        <v>125</v>
      </c>
      <c r="C14" s="12"/>
      <c r="E14" s="46"/>
    </row>
    <row r="15" spans="1:7" x14ac:dyDescent="0.25">
      <c r="A15" s="67">
        <v>11</v>
      </c>
      <c r="B15" s="67">
        <v>47</v>
      </c>
      <c r="C15" s="12"/>
    </row>
    <row r="16" spans="1:7" x14ac:dyDescent="0.25">
      <c r="A16" s="67">
        <v>12</v>
      </c>
      <c r="B16" s="67">
        <v>102</v>
      </c>
      <c r="C16" s="12"/>
    </row>
    <row r="17" spans="1:4" x14ac:dyDescent="0.25">
      <c r="A17" s="67">
        <v>13</v>
      </c>
      <c r="B17" s="67">
        <v>144</v>
      </c>
      <c r="C17" s="12"/>
    </row>
    <row r="18" spans="1:4" x14ac:dyDescent="0.25">
      <c r="A18" s="67">
        <v>14</v>
      </c>
      <c r="B18" s="67">
        <v>6</v>
      </c>
      <c r="C18" s="12"/>
      <c r="D18" s="45"/>
    </row>
    <row r="19" spans="1:4" x14ac:dyDescent="0.25">
      <c r="A19" s="67">
        <v>15</v>
      </c>
      <c r="B19" s="67">
        <v>121</v>
      </c>
      <c r="D19" s="44"/>
    </row>
    <row r="20" spans="1:4" x14ac:dyDescent="0.25">
      <c r="A20" s="67">
        <v>16</v>
      </c>
      <c r="B20" s="67">
        <v>78</v>
      </c>
      <c r="D20" s="44"/>
    </row>
    <row r="21" spans="1:4" x14ac:dyDescent="0.25">
      <c r="A21" s="67">
        <v>17</v>
      </c>
      <c r="B21" s="67">
        <v>74</v>
      </c>
      <c r="D21" s="44"/>
    </row>
    <row r="22" spans="1:4" x14ac:dyDescent="0.25">
      <c r="A22" s="67">
        <v>18</v>
      </c>
      <c r="B22" s="67">
        <v>125</v>
      </c>
      <c r="D22" s="44"/>
    </row>
    <row r="23" spans="1:4" x14ac:dyDescent="0.25">
      <c r="A23" s="67">
        <v>19</v>
      </c>
      <c r="B23" s="67">
        <v>13</v>
      </c>
      <c r="D23" s="44"/>
    </row>
    <row r="24" spans="1:4" x14ac:dyDescent="0.25">
      <c r="A24" s="67">
        <v>20</v>
      </c>
      <c r="B24" s="67">
        <v>5</v>
      </c>
      <c r="D24" s="44"/>
    </row>
    <row r="25" spans="1:4" x14ac:dyDescent="0.25">
      <c r="A25" s="67">
        <v>21</v>
      </c>
      <c r="B25" s="67">
        <v>37</v>
      </c>
      <c r="D25" s="44"/>
    </row>
    <row r="26" spans="1:4" x14ac:dyDescent="0.25">
      <c r="A26" s="67">
        <v>22</v>
      </c>
      <c r="B26" s="67">
        <v>14</v>
      </c>
      <c r="D26" s="44"/>
    </row>
    <row r="27" spans="1:4" x14ac:dyDescent="0.25">
      <c r="A27" s="67">
        <v>23</v>
      </c>
      <c r="B27" s="67">
        <v>79</v>
      </c>
      <c r="D27" s="44"/>
    </row>
    <row r="28" spans="1:4" x14ac:dyDescent="0.25">
      <c r="A28" s="67">
        <v>24</v>
      </c>
      <c r="B28" s="67">
        <v>40</v>
      </c>
      <c r="D28" s="44"/>
    </row>
    <row r="29" spans="1:4" x14ac:dyDescent="0.25">
      <c r="B29" s="44"/>
    </row>
    <row r="30" spans="1:4" x14ac:dyDescent="0.25">
      <c r="B30" s="44"/>
    </row>
    <row r="31" spans="1:4" x14ac:dyDescent="0.25">
      <c r="B31" s="44"/>
    </row>
    <row r="32" spans="1:4" x14ac:dyDescent="0.25">
      <c r="B32" s="44"/>
    </row>
    <row r="33" spans="2:2" x14ac:dyDescent="0.25">
      <c r="B33" s="44"/>
    </row>
    <row r="34" spans="2:2" x14ac:dyDescent="0.25">
      <c r="B34" s="44"/>
    </row>
    <row r="35" spans="2:2" x14ac:dyDescent="0.25">
      <c r="B35" s="44"/>
    </row>
    <row r="36" spans="2:2" x14ac:dyDescent="0.25">
      <c r="B36" s="44"/>
    </row>
    <row r="37" spans="2:2" x14ac:dyDescent="0.25">
      <c r="B37" s="44"/>
    </row>
    <row r="38" spans="2:2" x14ac:dyDescent="0.25">
      <c r="B38" s="44"/>
    </row>
    <row r="39" spans="2:2" x14ac:dyDescent="0.25">
      <c r="B39" s="44"/>
    </row>
    <row r="40" spans="2:2" x14ac:dyDescent="0.25">
      <c r="B40" s="44"/>
    </row>
    <row r="41" spans="2:2" x14ac:dyDescent="0.25">
      <c r="B41" s="44"/>
    </row>
    <row r="42" spans="2:2" x14ac:dyDescent="0.25">
      <c r="B42" s="44"/>
    </row>
    <row r="43" spans="2:2" x14ac:dyDescent="0.25">
      <c r="B43" s="44"/>
    </row>
    <row r="44" spans="2:2" x14ac:dyDescent="0.25">
      <c r="B44" s="44"/>
    </row>
    <row r="45" spans="2:2" x14ac:dyDescent="0.25">
      <c r="B45" s="44"/>
    </row>
    <row r="46" spans="2:2" x14ac:dyDescent="0.25">
      <c r="B46" s="44"/>
    </row>
    <row r="47" spans="2:2" x14ac:dyDescent="0.25">
      <c r="B47" s="44"/>
    </row>
    <row r="48" spans="2:2" x14ac:dyDescent="0.25">
      <c r="B48" s="44"/>
    </row>
    <row r="49" spans="2:2" x14ac:dyDescent="0.25">
      <c r="B49" s="44"/>
    </row>
    <row r="50" spans="2:2" x14ac:dyDescent="0.25">
      <c r="B50" s="44"/>
    </row>
    <row r="51" spans="2:2" x14ac:dyDescent="0.25">
      <c r="B51" s="44"/>
    </row>
    <row r="52" spans="2:2" x14ac:dyDescent="0.25">
      <c r="B52" s="44"/>
    </row>
    <row r="53" spans="2:2" x14ac:dyDescent="0.25">
      <c r="B53" s="44"/>
    </row>
    <row r="54" spans="2:2" x14ac:dyDescent="0.25">
      <c r="B54" s="44"/>
    </row>
    <row r="55" spans="2:2" x14ac:dyDescent="0.25">
      <c r="B55" s="44"/>
    </row>
    <row r="56" spans="2:2" x14ac:dyDescent="0.25">
      <c r="B56" s="44"/>
    </row>
    <row r="57" spans="2:2" x14ac:dyDescent="0.25">
      <c r="B57" s="44"/>
    </row>
    <row r="58" spans="2:2" x14ac:dyDescent="0.25">
      <c r="B58" s="44"/>
    </row>
    <row r="59" spans="2:2" x14ac:dyDescent="0.25">
      <c r="B59" s="44"/>
    </row>
    <row r="60" spans="2:2" x14ac:dyDescent="0.25">
      <c r="B60" s="44"/>
    </row>
    <row r="61" spans="2:2" x14ac:dyDescent="0.25">
      <c r="B61" s="44"/>
    </row>
    <row r="62" spans="2:2" x14ac:dyDescent="0.25">
      <c r="B62" s="44"/>
    </row>
    <row r="63" spans="2:2" x14ac:dyDescent="0.25">
      <c r="B63" s="44"/>
    </row>
    <row r="64" spans="2:2" x14ac:dyDescent="0.25">
      <c r="B64" s="44"/>
    </row>
    <row r="65" spans="2:2" x14ac:dyDescent="0.25">
      <c r="B65" s="44"/>
    </row>
    <row r="66" spans="2:2" x14ac:dyDescent="0.25">
      <c r="B66" s="44"/>
    </row>
    <row r="67" spans="2:2" x14ac:dyDescent="0.25">
      <c r="B67" s="44"/>
    </row>
    <row r="68" spans="2:2" x14ac:dyDescent="0.25">
      <c r="B68" s="44"/>
    </row>
    <row r="69" spans="2:2" x14ac:dyDescent="0.25">
      <c r="B69" s="44"/>
    </row>
    <row r="70" spans="2:2" x14ac:dyDescent="0.25">
      <c r="B70" s="44"/>
    </row>
    <row r="71" spans="2:2" x14ac:dyDescent="0.25">
      <c r="B71" s="44"/>
    </row>
    <row r="72" spans="2:2" x14ac:dyDescent="0.25">
      <c r="B72" s="44"/>
    </row>
    <row r="73" spans="2:2" x14ac:dyDescent="0.25">
      <c r="B73" s="44"/>
    </row>
    <row r="74" spans="2:2" x14ac:dyDescent="0.25">
      <c r="B74" s="44"/>
    </row>
    <row r="75" spans="2:2" x14ac:dyDescent="0.25">
      <c r="B75" s="44"/>
    </row>
    <row r="76" spans="2:2" x14ac:dyDescent="0.25">
      <c r="B76" s="44"/>
    </row>
    <row r="77" spans="2:2" x14ac:dyDescent="0.25">
      <c r="B77" s="44"/>
    </row>
    <row r="78" spans="2:2" x14ac:dyDescent="0.25">
      <c r="B78" s="44"/>
    </row>
    <row r="79" spans="2:2" x14ac:dyDescent="0.25">
      <c r="B79" s="44"/>
    </row>
    <row r="80" spans="2:2" x14ac:dyDescent="0.25">
      <c r="B80" s="44"/>
    </row>
    <row r="81" spans="2:2" x14ac:dyDescent="0.25">
      <c r="B81" s="44"/>
    </row>
    <row r="82" spans="2:2" x14ac:dyDescent="0.25">
      <c r="B82" s="44"/>
    </row>
    <row r="83" spans="2:2" x14ac:dyDescent="0.25">
      <c r="B83" s="44"/>
    </row>
    <row r="84" spans="2:2" x14ac:dyDescent="0.25">
      <c r="B84" s="44"/>
    </row>
    <row r="85" spans="2:2" x14ac:dyDescent="0.25">
      <c r="B85" s="44"/>
    </row>
    <row r="86" spans="2:2" x14ac:dyDescent="0.25">
      <c r="B86" s="44"/>
    </row>
    <row r="87" spans="2:2" x14ac:dyDescent="0.25">
      <c r="B87" s="44"/>
    </row>
    <row r="88" spans="2:2" x14ac:dyDescent="0.25">
      <c r="B88" s="44"/>
    </row>
    <row r="89" spans="2:2" x14ac:dyDescent="0.25">
      <c r="B89" s="44"/>
    </row>
    <row r="90" spans="2:2" x14ac:dyDescent="0.25">
      <c r="B90" s="44"/>
    </row>
    <row r="91" spans="2:2" x14ac:dyDescent="0.25">
      <c r="B91" s="44"/>
    </row>
    <row r="92" spans="2:2" x14ac:dyDescent="0.25">
      <c r="B92" s="44"/>
    </row>
    <row r="93" spans="2:2" x14ac:dyDescent="0.25">
      <c r="B93" s="44"/>
    </row>
    <row r="94" spans="2:2" x14ac:dyDescent="0.25">
      <c r="B94" s="44"/>
    </row>
    <row r="95" spans="2:2" x14ac:dyDescent="0.25">
      <c r="B95" s="44"/>
    </row>
    <row r="96" spans="2:2" x14ac:dyDescent="0.25">
      <c r="B96" s="44"/>
    </row>
    <row r="97" spans="2:4" x14ac:dyDescent="0.25">
      <c r="B97" s="44"/>
    </row>
    <row r="98" spans="2:4" x14ac:dyDescent="0.25">
      <c r="B98" s="44"/>
    </row>
    <row r="99" spans="2:4" x14ac:dyDescent="0.25">
      <c r="B99" s="44"/>
    </row>
    <row r="100" spans="2:4" x14ac:dyDescent="0.25">
      <c r="B100" s="44"/>
    </row>
    <row r="101" spans="2:4" x14ac:dyDescent="0.25">
      <c r="B101" s="44"/>
    </row>
    <row r="102" spans="2:4" x14ac:dyDescent="0.25">
      <c r="B102" s="44"/>
    </row>
    <row r="103" spans="2:4" x14ac:dyDescent="0.25">
      <c r="B103" s="44"/>
    </row>
    <row r="104" spans="2:4" x14ac:dyDescent="0.25">
      <c r="B104" s="44"/>
    </row>
    <row r="105" spans="2:4" x14ac:dyDescent="0.25">
      <c r="D105" s="44"/>
    </row>
    <row r="106" spans="2:4" x14ac:dyDescent="0.25">
      <c r="D106" s="44"/>
    </row>
    <row r="107" spans="2:4" x14ac:dyDescent="0.25">
      <c r="D107" s="44"/>
    </row>
    <row r="108" spans="2:4" x14ac:dyDescent="0.25">
      <c r="D108" s="44"/>
    </row>
    <row r="109" spans="2:4" x14ac:dyDescent="0.25">
      <c r="D109" s="44"/>
    </row>
    <row r="110" spans="2:4" x14ac:dyDescent="0.25">
      <c r="D110" s="44"/>
    </row>
    <row r="111" spans="2:4" x14ac:dyDescent="0.25">
      <c r="D111" s="44"/>
    </row>
    <row r="112" spans="2:4" x14ac:dyDescent="0.25">
      <c r="D112" s="44"/>
    </row>
    <row r="113" spans="4:4" x14ac:dyDescent="0.25">
      <c r="D113" s="44"/>
    </row>
    <row r="114" spans="4:4" x14ac:dyDescent="0.25">
      <c r="D114" s="44"/>
    </row>
    <row r="115" spans="4:4" x14ac:dyDescent="0.25">
      <c r="D115" s="44"/>
    </row>
    <row r="116" spans="4:4" x14ac:dyDescent="0.25">
      <c r="D116" s="44"/>
    </row>
    <row r="117" spans="4:4" x14ac:dyDescent="0.25">
      <c r="D117" s="44"/>
    </row>
    <row r="118" spans="4:4" x14ac:dyDescent="0.25">
      <c r="D118" s="44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4"/>
  <sheetViews>
    <sheetView zoomScaleNormal="100" workbookViewId="0">
      <selection activeCell="F24" sqref="F24"/>
    </sheetView>
  </sheetViews>
  <sheetFormatPr defaultRowHeight="15" x14ac:dyDescent="0.25"/>
  <cols>
    <col min="1" max="1" width="23.5703125" customWidth="1"/>
    <col min="2" max="2" width="13" customWidth="1"/>
    <col min="3" max="3" width="12.42578125" customWidth="1"/>
    <col min="4" max="4" width="14.42578125" customWidth="1"/>
    <col min="5" max="5" width="27.140625" bestFit="1" customWidth="1"/>
    <col min="6" max="6" width="16.28515625" bestFit="1" customWidth="1"/>
    <col min="7" max="8" width="3" bestFit="1" customWidth="1"/>
    <col min="9" max="13" width="4" bestFit="1" customWidth="1"/>
    <col min="14" max="14" width="3" bestFit="1" customWidth="1"/>
    <col min="15" max="15" width="11.28515625" bestFit="1" customWidth="1"/>
    <col min="16" max="25" width="7.5703125" customWidth="1"/>
    <col min="26" max="26" width="11.140625" bestFit="1" customWidth="1"/>
  </cols>
  <sheetData>
    <row r="1" spans="1:15" x14ac:dyDescent="0.25">
      <c r="A1" t="s">
        <v>2</v>
      </c>
    </row>
    <row r="4" spans="1:15" ht="45.75" thickBot="1" x14ac:dyDescent="0.3">
      <c r="A4" s="5" t="s">
        <v>57</v>
      </c>
      <c r="B4" s="10" t="s">
        <v>58</v>
      </c>
      <c r="C4" s="10" t="s">
        <v>95</v>
      </c>
      <c r="E4" s="106" t="s">
        <v>151</v>
      </c>
      <c r="F4" s="106" t="s">
        <v>150</v>
      </c>
    </row>
    <row r="5" spans="1:15" x14ac:dyDescent="0.25">
      <c r="A5" s="9">
        <v>1</v>
      </c>
      <c r="B5" s="8">
        <v>25</v>
      </c>
      <c r="C5" s="8">
        <v>150</v>
      </c>
      <c r="D5" s="41"/>
      <c r="E5" s="106" t="s">
        <v>148</v>
      </c>
      <c r="F5" s="107">
        <v>20</v>
      </c>
      <c r="G5" s="107">
        <v>25</v>
      </c>
      <c r="H5" s="107">
        <v>30</v>
      </c>
      <c r="I5" s="107">
        <v>35</v>
      </c>
      <c r="J5" s="107">
        <v>40</v>
      </c>
      <c r="K5" s="107">
        <v>45</v>
      </c>
      <c r="L5" s="107">
        <v>50</v>
      </c>
      <c r="M5" s="107">
        <v>55</v>
      </c>
      <c r="N5" s="107">
        <v>60</v>
      </c>
      <c r="O5" s="107" t="s">
        <v>149</v>
      </c>
    </row>
    <row r="6" spans="1:15" x14ac:dyDescent="0.25">
      <c r="A6" s="6">
        <v>2</v>
      </c>
      <c r="B6" s="7">
        <v>30</v>
      </c>
      <c r="C6" s="7">
        <v>200</v>
      </c>
      <c r="D6" s="12"/>
      <c r="E6" s="39" t="s">
        <v>152</v>
      </c>
      <c r="F6" s="108">
        <v>20</v>
      </c>
      <c r="G6" s="108">
        <v>50</v>
      </c>
      <c r="H6" s="108">
        <v>60</v>
      </c>
      <c r="I6" s="108"/>
      <c r="J6" s="108"/>
      <c r="K6" s="108"/>
      <c r="L6" s="108"/>
      <c r="M6" s="108"/>
      <c r="N6" s="108"/>
      <c r="O6" s="108">
        <v>130</v>
      </c>
    </row>
    <row r="7" spans="1:15" x14ac:dyDescent="0.25">
      <c r="A7" s="6">
        <v>3</v>
      </c>
      <c r="B7" s="7">
        <v>45</v>
      </c>
      <c r="C7" s="7">
        <v>300</v>
      </c>
      <c r="D7" s="12"/>
      <c r="E7" s="39" t="s">
        <v>153</v>
      </c>
      <c r="F7" s="108"/>
      <c r="G7" s="108"/>
      <c r="H7" s="108">
        <v>30</v>
      </c>
      <c r="I7" s="108">
        <v>105</v>
      </c>
      <c r="J7" s="108">
        <v>120</v>
      </c>
      <c r="K7" s="108">
        <v>45</v>
      </c>
      <c r="L7" s="108"/>
      <c r="M7" s="108"/>
      <c r="N7" s="108"/>
      <c r="O7" s="108">
        <v>300</v>
      </c>
    </row>
    <row r="8" spans="1:15" x14ac:dyDescent="0.25">
      <c r="A8" s="6">
        <v>4</v>
      </c>
      <c r="B8" s="7">
        <v>40</v>
      </c>
      <c r="C8" s="7">
        <v>250</v>
      </c>
      <c r="D8" s="12"/>
      <c r="E8" s="39" t="s">
        <v>154</v>
      </c>
      <c r="F8" s="108"/>
      <c r="G8" s="108"/>
      <c r="H8" s="108"/>
      <c r="I8" s="108"/>
      <c r="J8" s="108"/>
      <c r="K8" s="108">
        <v>90</v>
      </c>
      <c r="L8" s="108">
        <v>100</v>
      </c>
      <c r="M8" s="108">
        <v>110</v>
      </c>
      <c r="N8" s="108">
        <v>60</v>
      </c>
      <c r="O8" s="108">
        <v>360</v>
      </c>
    </row>
    <row r="9" spans="1:15" x14ac:dyDescent="0.25">
      <c r="A9" s="9">
        <v>5</v>
      </c>
      <c r="B9" s="7">
        <v>35</v>
      </c>
      <c r="C9" s="7">
        <v>225</v>
      </c>
      <c r="D9" s="12"/>
      <c r="E9" s="39" t="s">
        <v>149</v>
      </c>
      <c r="F9" s="108">
        <v>20</v>
      </c>
      <c r="G9" s="108">
        <v>50</v>
      </c>
      <c r="H9" s="108">
        <v>90</v>
      </c>
      <c r="I9" s="108">
        <v>105</v>
      </c>
      <c r="J9" s="108">
        <v>120</v>
      </c>
      <c r="K9" s="108">
        <v>135</v>
      </c>
      <c r="L9" s="108">
        <v>100</v>
      </c>
      <c r="M9" s="108">
        <v>110</v>
      </c>
      <c r="N9" s="108">
        <v>60</v>
      </c>
      <c r="O9" s="108">
        <v>790</v>
      </c>
    </row>
    <row r="10" spans="1:15" x14ac:dyDescent="0.25">
      <c r="A10" s="6">
        <v>6</v>
      </c>
      <c r="B10" s="7">
        <v>20</v>
      </c>
      <c r="C10" s="7">
        <v>100</v>
      </c>
      <c r="D10" s="12"/>
    </row>
    <row r="11" spans="1:15" x14ac:dyDescent="0.25">
      <c r="A11" s="6">
        <v>7</v>
      </c>
      <c r="B11" s="7">
        <v>50</v>
      </c>
      <c r="C11" s="7">
        <v>350</v>
      </c>
      <c r="D11" s="12"/>
    </row>
    <row r="12" spans="1:15" x14ac:dyDescent="0.25">
      <c r="A12" s="6">
        <v>8</v>
      </c>
      <c r="B12" s="7">
        <v>45</v>
      </c>
      <c r="C12" s="7">
        <v>325</v>
      </c>
      <c r="D12" s="12"/>
    </row>
    <row r="13" spans="1:15" x14ac:dyDescent="0.25">
      <c r="A13" s="9">
        <v>9</v>
      </c>
      <c r="B13" s="7">
        <v>30</v>
      </c>
      <c r="C13" s="7">
        <v>175</v>
      </c>
      <c r="D13" s="12"/>
    </row>
    <row r="14" spans="1:15" x14ac:dyDescent="0.25">
      <c r="A14" s="6">
        <v>10</v>
      </c>
      <c r="B14" s="7">
        <v>25</v>
      </c>
      <c r="C14" s="7">
        <v>150</v>
      </c>
      <c r="D14" s="12"/>
    </row>
    <row r="15" spans="1:15" x14ac:dyDescent="0.25">
      <c r="A15" s="6">
        <v>11</v>
      </c>
      <c r="B15" s="7">
        <v>55</v>
      </c>
      <c r="C15" s="7">
        <v>375</v>
      </c>
    </row>
    <row r="16" spans="1:15" x14ac:dyDescent="0.25">
      <c r="A16" s="6">
        <v>12</v>
      </c>
      <c r="B16" s="7">
        <v>30</v>
      </c>
      <c r="C16" s="7">
        <v>185</v>
      </c>
      <c r="D16" s="40"/>
    </row>
    <row r="17" spans="1:8" x14ac:dyDescent="0.25">
      <c r="A17" s="9">
        <v>13</v>
      </c>
      <c r="B17" s="7">
        <v>40</v>
      </c>
      <c r="C17" s="7">
        <v>225</v>
      </c>
      <c r="D17" s="40"/>
    </row>
    <row r="18" spans="1:8" x14ac:dyDescent="0.25">
      <c r="A18" s="6">
        <v>14</v>
      </c>
      <c r="B18" s="7">
        <v>45</v>
      </c>
      <c r="C18" s="7">
        <v>275</v>
      </c>
      <c r="D18" s="40"/>
    </row>
    <row r="19" spans="1:8" x14ac:dyDescent="0.25">
      <c r="A19" s="6">
        <v>15</v>
      </c>
      <c r="B19" s="7">
        <v>35</v>
      </c>
      <c r="C19" s="7">
        <v>200</v>
      </c>
      <c r="H19" s="39"/>
    </row>
    <row r="20" spans="1:8" x14ac:dyDescent="0.25">
      <c r="A20" s="6">
        <v>16</v>
      </c>
      <c r="B20" s="7">
        <v>50</v>
      </c>
      <c r="C20" s="7">
        <v>325</v>
      </c>
    </row>
    <row r="21" spans="1:8" x14ac:dyDescent="0.25">
      <c r="A21" s="9">
        <v>17</v>
      </c>
      <c r="B21" s="7">
        <v>55</v>
      </c>
      <c r="C21" s="7">
        <v>350</v>
      </c>
    </row>
    <row r="22" spans="1:8" x14ac:dyDescent="0.25">
      <c r="A22" s="6">
        <v>18</v>
      </c>
      <c r="B22" s="7">
        <v>60</v>
      </c>
      <c r="C22" s="7">
        <v>375</v>
      </c>
    </row>
    <row r="23" spans="1:8" x14ac:dyDescent="0.25">
      <c r="A23" s="6">
        <v>19</v>
      </c>
      <c r="B23" s="7">
        <v>35</v>
      </c>
      <c r="C23" s="7">
        <v>200</v>
      </c>
    </row>
    <row r="24" spans="1:8" x14ac:dyDescent="0.25">
      <c r="A24" s="6">
        <v>20</v>
      </c>
      <c r="B24" s="7">
        <v>40</v>
      </c>
      <c r="C24" s="7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/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1" t="s">
        <v>32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68" t="s">
        <v>3</v>
      </c>
      <c r="B4" s="68" t="s">
        <v>59</v>
      </c>
    </row>
    <row r="5" spans="1:16" x14ac:dyDescent="0.25">
      <c r="A5" s="52">
        <v>2012</v>
      </c>
      <c r="B5" s="52">
        <v>200</v>
      </c>
    </row>
    <row r="6" spans="1:16" x14ac:dyDescent="0.25">
      <c r="A6" s="52">
        <v>2013</v>
      </c>
      <c r="B6" s="52">
        <v>230</v>
      </c>
    </row>
    <row r="7" spans="1:16" x14ac:dyDescent="0.25">
      <c r="A7" s="52">
        <v>2014</v>
      </c>
      <c r="B7" s="52">
        <v>260</v>
      </c>
    </row>
    <row r="8" spans="1:16" x14ac:dyDescent="0.25">
      <c r="A8" s="52">
        <v>2015</v>
      </c>
      <c r="B8" s="52">
        <v>295</v>
      </c>
    </row>
    <row r="9" spans="1:16" x14ac:dyDescent="0.25">
      <c r="A9" s="52">
        <v>2016</v>
      </c>
      <c r="B9" s="52">
        <v>330</v>
      </c>
    </row>
    <row r="10" spans="1:16" x14ac:dyDescent="0.25">
      <c r="A10" s="52">
        <v>2017</v>
      </c>
      <c r="B10" s="52">
        <v>370</v>
      </c>
    </row>
    <row r="11" spans="1:16" x14ac:dyDescent="0.25">
      <c r="A11" s="52">
        <v>2018</v>
      </c>
      <c r="B11" s="52">
        <v>410</v>
      </c>
      <c r="E11"/>
    </row>
    <row r="12" spans="1:16" x14ac:dyDescent="0.25">
      <c r="A12" s="52">
        <v>2019</v>
      </c>
      <c r="B12" s="52">
        <v>450</v>
      </c>
      <c r="C12" s="19"/>
      <c r="D12" s="19"/>
    </row>
    <row r="13" spans="1:16" x14ac:dyDescent="0.25">
      <c r="A13" s="52">
        <v>2020</v>
      </c>
      <c r="B13" s="52">
        <v>495</v>
      </c>
      <c r="C13"/>
      <c r="D13" s="34"/>
      <c r="E13"/>
      <c r="P13" s="19"/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29</v>
      </c>
    </row>
    <row r="4" spans="1:12" x14ac:dyDescent="0.25">
      <c r="A4" s="20"/>
    </row>
    <row r="5" spans="1:12" ht="15.75" thickBot="1" x14ac:dyDescent="0.3">
      <c r="A5" s="10" t="s">
        <v>60</v>
      </c>
      <c r="B5" s="10" t="s">
        <v>81</v>
      </c>
    </row>
    <row r="6" spans="1:12" x14ac:dyDescent="0.25">
      <c r="A6" s="9" t="s">
        <v>61</v>
      </c>
      <c r="B6" s="4">
        <v>720</v>
      </c>
    </row>
    <row r="7" spans="1:12" x14ac:dyDescent="0.25">
      <c r="A7" s="6" t="s">
        <v>62</v>
      </c>
      <c r="B7" s="2">
        <v>680</v>
      </c>
      <c r="D7" s="37"/>
      <c r="L7" s="12"/>
    </row>
    <row r="8" spans="1:12" x14ac:dyDescent="0.25">
      <c r="A8" s="6" t="s">
        <v>63</v>
      </c>
      <c r="B8" s="2">
        <v>650</v>
      </c>
    </row>
    <row r="9" spans="1:12" x14ac:dyDescent="0.25">
      <c r="A9" s="6" t="s">
        <v>64</v>
      </c>
      <c r="B9" s="2">
        <v>600</v>
      </c>
    </row>
    <row r="10" spans="1:12" x14ac:dyDescent="0.25">
      <c r="A10" s="6" t="s">
        <v>65</v>
      </c>
      <c r="B10" s="2">
        <v>580</v>
      </c>
      <c r="D10" s="37"/>
      <c r="L10" s="12"/>
    </row>
    <row r="11" spans="1:12" x14ac:dyDescent="0.25">
      <c r="A11" s="6" t="s">
        <v>66</v>
      </c>
      <c r="B11" s="2">
        <v>560</v>
      </c>
      <c r="D11" s="37"/>
    </row>
    <row r="12" spans="1:12" x14ac:dyDescent="0.25">
      <c r="A12" s="6" t="s">
        <v>67</v>
      </c>
      <c r="B12" s="2">
        <v>530</v>
      </c>
    </row>
    <row r="13" spans="1:12" x14ac:dyDescent="0.25">
      <c r="A13" s="6" t="s">
        <v>68</v>
      </c>
      <c r="B13" s="2">
        <v>500</v>
      </c>
      <c r="D13" s="37"/>
      <c r="L13" s="12"/>
    </row>
    <row r="14" spans="1:12" x14ac:dyDescent="0.25">
      <c r="A14" s="6" t="s">
        <v>69</v>
      </c>
      <c r="B14" s="2">
        <v>470</v>
      </c>
    </row>
    <row r="15" spans="1:12" x14ac:dyDescent="0.25">
      <c r="A15" s="6" t="s">
        <v>70</v>
      </c>
      <c r="B15" s="2">
        <v>450</v>
      </c>
    </row>
    <row r="16" spans="1:12" x14ac:dyDescent="0.25">
      <c r="A16" s="6" t="s">
        <v>71</v>
      </c>
      <c r="B16" s="2">
        <v>430</v>
      </c>
      <c r="D16" s="37"/>
      <c r="L16" s="12"/>
    </row>
    <row r="17" spans="1:12" x14ac:dyDescent="0.25">
      <c r="A17" s="6" t="s">
        <v>72</v>
      </c>
      <c r="B17" s="2">
        <v>410</v>
      </c>
    </row>
    <row r="18" spans="1:12" x14ac:dyDescent="0.25">
      <c r="A18" s="6" t="s">
        <v>73</v>
      </c>
      <c r="B18" s="2">
        <v>390</v>
      </c>
    </row>
    <row r="19" spans="1:12" x14ac:dyDescent="0.25">
      <c r="A19" s="6" t="s">
        <v>74</v>
      </c>
      <c r="B19" s="2">
        <v>370</v>
      </c>
      <c r="D19" s="37"/>
      <c r="L19" s="12"/>
    </row>
    <row r="20" spans="1:12" x14ac:dyDescent="0.25">
      <c r="A20" s="6" t="s">
        <v>75</v>
      </c>
      <c r="B20" s="2">
        <v>350</v>
      </c>
    </row>
    <row r="21" spans="1:12" x14ac:dyDescent="0.25">
      <c r="A21" s="6" t="s">
        <v>76</v>
      </c>
      <c r="B21" s="2">
        <v>330</v>
      </c>
    </row>
    <row r="22" spans="1:12" x14ac:dyDescent="0.25">
      <c r="A22" s="6" t="s">
        <v>77</v>
      </c>
      <c r="B22" s="2">
        <v>310</v>
      </c>
      <c r="L22" s="12"/>
    </row>
    <row r="23" spans="1:12" x14ac:dyDescent="0.25">
      <c r="A23" s="6" t="s">
        <v>78</v>
      </c>
      <c r="B23" s="2">
        <v>290</v>
      </c>
      <c r="D23" s="36"/>
    </row>
    <row r="24" spans="1:12" x14ac:dyDescent="0.25">
      <c r="A24" s="6" t="s">
        <v>79</v>
      </c>
      <c r="B24" s="2">
        <v>270</v>
      </c>
    </row>
    <row r="25" spans="1:12" x14ac:dyDescent="0.25">
      <c r="A25" s="6" t="s">
        <v>80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1"/>
  <sheetViews>
    <sheetView workbookViewId="0">
      <selection activeCell="E52" sqref="E52"/>
    </sheetView>
  </sheetViews>
  <sheetFormatPr defaultRowHeight="15" x14ac:dyDescent="0.25"/>
  <cols>
    <col min="1" max="1" width="18.5703125" customWidth="1"/>
    <col min="2" max="2" width="19.7109375" customWidth="1"/>
    <col min="3" max="3" width="27.85546875" customWidth="1"/>
    <col min="5" max="5" width="24" bestFit="1" customWidth="1"/>
    <col min="6" max="6" width="16.140625" bestFit="1" customWidth="1"/>
    <col min="7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30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49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46.5" customHeight="1" thickBot="1" x14ac:dyDescent="0.3">
      <c r="A4" s="50" t="s">
        <v>83</v>
      </c>
      <c r="B4" s="50" t="s">
        <v>82</v>
      </c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3" ht="16.5" thickBot="1" x14ac:dyDescent="0.3">
      <c r="A5" s="69">
        <v>1.4</v>
      </c>
      <c r="B5" s="53">
        <v>70</v>
      </c>
      <c r="C5" s="11"/>
      <c r="D5" s="89"/>
      <c r="E5" s="90"/>
      <c r="F5" s="48"/>
      <c r="G5" s="48"/>
      <c r="H5" s="48"/>
      <c r="I5" s="48"/>
      <c r="J5" s="48"/>
      <c r="K5" s="48"/>
      <c r="L5" s="48"/>
    </row>
    <row r="6" spans="1:13" ht="16.5" thickBot="1" x14ac:dyDescent="0.3">
      <c r="A6" s="70">
        <v>1.5</v>
      </c>
      <c r="B6" s="54">
        <v>73</v>
      </c>
      <c r="C6" s="91"/>
      <c r="D6" s="90"/>
      <c r="E6" s="90"/>
      <c r="F6" s="48"/>
      <c r="G6" s="48"/>
      <c r="H6" s="48"/>
      <c r="I6" s="48"/>
      <c r="J6" s="48"/>
      <c r="K6" s="48"/>
      <c r="L6" s="48"/>
    </row>
    <row r="7" spans="1:13" ht="16.5" thickBot="1" x14ac:dyDescent="0.3">
      <c r="A7" s="70">
        <v>2</v>
      </c>
      <c r="B7" s="54">
        <v>90</v>
      </c>
      <c r="C7" s="11"/>
      <c r="D7" s="89"/>
      <c r="E7" s="90"/>
      <c r="F7" s="48"/>
      <c r="G7" s="48"/>
      <c r="H7" s="48"/>
      <c r="I7" s="48"/>
      <c r="J7" s="48"/>
      <c r="K7" s="48"/>
      <c r="L7" s="48"/>
    </row>
    <row r="8" spans="1:13" ht="16.5" thickBot="1" x14ac:dyDescent="0.3">
      <c r="A8" s="70">
        <v>2.1</v>
      </c>
      <c r="B8" s="54">
        <v>95</v>
      </c>
      <c r="C8" s="11"/>
      <c r="D8" s="90"/>
      <c r="E8" s="90"/>
      <c r="F8" s="48"/>
      <c r="G8" s="48"/>
      <c r="H8" s="48"/>
      <c r="I8" s="48"/>
      <c r="J8" s="48"/>
      <c r="K8" s="48"/>
      <c r="L8" s="48"/>
    </row>
    <row r="9" spans="1:13" ht="16.5" thickBot="1" x14ac:dyDescent="0.3">
      <c r="A9" s="70">
        <v>2.4</v>
      </c>
      <c r="B9" s="54">
        <v>100</v>
      </c>
      <c r="C9" s="11"/>
      <c r="D9" s="89"/>
      <c r="E9" s="90"/>
      <c r="F9" s="48"/>
      <c r="G9" s="48"/>
      <c r="H9" s="48"/>
      <c r="I9" s="48"/>
      <c r="J9" s="48"/>
      <c r="K9" s="48"/>
      <c r="L9" s="48"/>
    </row>
    <row r="10" spans="1:13" ht="16.5" thickBot="1" x14ac:dyDescent="0.3">
      <c r="A10" s="70">
        <v>1.9</v>
      </c>
      <c r="B10" s="54">
        <v>82</v>
      </c>
      <c r="C10" s="91"/>
      <c r="D10" s="90"/>
      <c r="E10" s="90"/>
      <c r="F10" s="48"/>
      <c r="G10" s="48"/>
      <c r="H10" s="48"/>
      <c r="I10" s="48"/>
      <c r="J10" s="48"/>
      <c r="K10" s="48"/>
      <c r="L10" s="48"/>
    </row>
    <row r="11" spans="1:13" ht="16.5" thickBot="1" x14ac:dyDescent="0.3">
      <c r="A11" s="70">
        <v>2.2000000000000002</v>
      </c>
      <c r="B11" s="54">
        <v>92</v>
      </c>
      <c r="C11" s="11"/>
      <c r="D11" s="11"/>
      <c r="E11" s="90"/>
      <c r="F11" s="48"/>
      <c r="G11" s="48"/>
      <c r="H11" s="48"/>
      <c r="I11" s="48"/>
      <c r="J11" s="48"/>
      <c r="K11" s="48"/>
      <c r="L11" s="48"/>
    </row>
    <row r="12" spans="1:13" ht="16.5" thickBot="1" x14ac:dyDescent="0.3">
      <c r="A12" s="69">
        <v>2.6</v>
      </c>
      <c r="B12" s="53">
        <v>105</v>
      </c>
      <c r="C12" s="11"/>
      <c r="D12" s="90"/>
      <c r="E12" s="90"/>
      <c r="F12" s="48"/>
      <c r="G12" s="48"/>
      <c r="H12" s="48"/>
      <c r="I12" s="48"/>
      <c r="J12" s="48"/>
      <c r="K12" s="48"/>
      <c r="L12" s="48"/>
    </row>
    <row r="13" spans="1:13" ht="16.5" thickBot="1" x14ac:dyDescent="0.3">
      <c r="A13" s="70">
        <v>2.2999999999999998</v>
      </c>
      <c r="B13" s="54">
        <v>98</v>
      </c>
      <c r="C13" s="11"/>
      <c r="D13" s="11"/>
      <c r="E13" s="90"/>
      <c r="F13" s="48"/>
      <c r="G13" s="48"/>
      <c r="H13" s="48"/>
      <c r="I13" s="48"/>
      <c r="J13" s="48"/>
      <c r="K13" s="48"/>
      <c r="L13" s="48"/>
    </row>
    <row r="14" spans="1:13" ht="16.5" thickBot="1" x14ac:dyDescent="0.3">
      <c r="A14" s="70">
        <v>2</v>
      </c>
      <c r="B14" s="54">
        <v>86</v>
      </c>
      <c r="C14" s="11"/>
      <c r="D14" s="11"/>
      <c r="E14" s="89"/>
    </row>
    <row r="15" spans="1:13" ht="16.5" thickBot="1" x14ac:dyDescent="0.3">
      <c r="A15" s="70">
        <v>2.1</v>
      </c>
      <c r="B15" s="54">
        <v>90</v>
      </c>
    </row>
    <row r="16" spans="1:13" ht="16.5" thickBot="1" x14ac:dyDescent="0.3">
      <c r="A16" s="70">
        <v>1.8</v>
      </c>
      <c r="B16" s="54">
        <v>80</v>
      </c>
    </row>
    <row r="17" spans="1:5" ht="16.5" thickBot="1" x14ac:dyDescent="0.3">
      <c r="A17" s="70">
        <v>2.5</v>
      </c>
      <c r="B17" s="54">
        <v>104</v>
      </c>
    </row>
    <row r="18" spans="1:5" ht="16.5" thickBot="1" x14ac:dyDescent="0.3">
      <c r="A18" s="70">
        <v>2.7</v>
      </c>
      <c r="B18" s="54">
        <v>110</v>
      </c>
    </row>
    <row r="19" spans="1:5" ht="16.5" thickBot="1" x14ac:dyDescent="0.3">
      <c r="A19" s="69">
        <v>2.8</v>
      </c>
      <c r="B19" s="53">
        <v>115</v>
      </c>
    </row>
    <row r="20" spans="1:5" ht="16.5" thickBot="1" x14ac:dyDescent="0.3">
      <c r="A20" s="70">
        <v>2.2000000000000002</v>
      </c>
      <c r="B20" s="54">
        <v>94</v>
      </c>
    </row>
    <row r="21" spans="1:5" ht="16.5" thickBot="1" x14ac:dyDescent="0.3">
      <c r="A21" s="70">
        <v>2.4</v>
      </c>
      <c r="B21" s="54">
        <v>100</v>
      </c>
    </row>
    <row r="22" spans="1:5" ht="16.5" thickBot="1" x14ac:dyDescent="0.3">
      <c r="A22" s="70">
        <v>2.6</v>
      </c>
      <c r="B22" s="54">
        <v>108</v>
      </c>
    </row>
    <row r="23" spans="1:5" ht="16.5" thickBot="1" x14ac:dyDescent="0.3">
      <c r="A23" s="70">
        <v>2.1</v>
      </c>
      <c r="B23" s="54">
        <v>92</v>
      </c>
    </row>
    <row r="24" spans="1:5" ht="16.5" thickBot="1" x14ac:dyDescent="0.3">
      <c r="A24" s="70">
        <v>2</v>
      </c>
      <c r="B24" s="54">
        <v>88</v>
      </c>
    </row>
    <row r="25" spans="1:5" ht="16.5" thickBot="1" x14ac:dyDescent="0.3">
      <c r="A25" s="70">
        <v>2.2999999999999998</v>
      </c>
      <c r="B25" s="54">
        <v>96</v>
      </c>
      <c r="D25" s="12"/>
    </row>
    <row r="27" spans="1:5" x14ac:dyDescent="0.25">
      <c r="A27" t="s">
        <v>97</v>
      </c>
      <c r="B27" t="s">
        <v>105</v>
      </c>
      <c r="D27" s="12"/>
    </row>
    <row r="28" spans="1:5" x14ac:dyDescent="0.25">
      <c r="B28" t="s">
        <v>106</v>
      </c>
      <c r="D28" s="12"/>
      <c r="E28" s="31"/>
    </row>
    <row r="30" spans="1:5" x14ac:dyDescent="0.25">
      <c r="A30" t="s">
        <v>99</v>
      </c>
      <c r="B30" t="s">
        <v>107</v>
      </c>
      <c r="C30">
        <f>PEARSON(A5:A25,B5:B25)</f>
        <v>0.99006218280301539</v>
      </c>
    </row>
    <row r="31" spans="1:5" x14ac:dyDescent="0.25">
      <c r="A31" t="s">
        <v>117</v>
      </c>
      <c r="B31" t="s">
        <v>119</v>
      </c>
    </row>
    <row r="32" spans="1:5" x14ac:dyDescent="0.25">
      <c r="E32" s="13"/>
    </row>
    <row r="33" spans="1:5" x14ac:dyDescent="0.25">
      <c r="A33" t="s">
        <v>118</v>
      </c>
      <c r="B33" t="s">
        <v>110</v>
      </c>
      <c r="C33" s="98" t="s">
        <v>108</v>
      </c>
    </row>
    <row r="34" spans="1:5" x14ac:dyDescent="0.25">
      <c r="C34" s="98" t="s">
        <v>109</v>
      </c>
      <c r="D34" s="12"/>
      <c r="E34" s="30"/>
    </row>
    <row r="35" spans="1:5" x14ac:dyDescent="0.25">
      <c r="B35" t="s">
        <v>114</v>
      </c>
      <c r="D35" s="12"/>
    </row>
    <row r="36" spans="1:5" x14ac:dyDescent="0.25">
      <c r="B36" s="99" t="s">
        <v>115</v>
      </c>
    </row>
    <row r="37" spans="1:5" x14ac:dyDescent="0.25">
      <c r="B37" s="99" t="s">
        <v>116</v>
      </c>
    </row>
    <row r="39" spans="1:5" x14ac:dyDescent="0.25">
      <c r="A39" t="s">
        <v>120</v>
      </c>
      <c r="B39" s="96">
        <f>31.641*300+24.555</f>
        <v>9516.8549999999996</v>
      </c>
      <c r="D39" s="12"/>
    </row>
    <row r="40" spans="1:5" x14ac:dyDescent="0.25">
      <c r="C40" s="98"/>
      <c r="D40" s="12"/>
      <c r="E40" s="22"/>
    </row>
    <row r="41" spans="1:5" x14ac:dyDescent="0.25">
      <c r="A41" t="s">
        <v>121</v>
      </c>
      <c r="B41" t="s">
        <v>122</v>
      </c>
      <c r="C41" s="98"/>
    </row>
    <row r="43" spans="1:5" x14ac:dyDescent="0.25">
      <c r="A43" t="s">
        <v>123</v>
      </c>
      <c r="B43" s="99" t="s">
        <v>124</v>
      </c>
    </row>
    <row r="44" spans="1:5" x14ac:dyDescent="0.25">
      <c r="D44" s="12"/>
      <c r="E44" s="29"/>
    </row>
    <row r="45" spans="1:5" x14ac:dyDescent="0.25">
      <c r="B45" t="s">
        <v>125</v>
      </c>
    </row>
    <row r="48" spans="1:5" x14ac:dyDescent="0.25">
      <c r="A48" t="s">
        <v>126</v>
      </c>
      <c r="B48" t="s">
        <v>111</v>
      </c>
      <c r="C48" s="98" t="s">
        <v>112</v>
      </c>
    </row>
    <row r="49" spans="2:3" x14ac:dyDescent="0.25">
      <c r="C49" s="98" t="s">
        <v>113</v>
      </c>
    </row>
    <row r="51" spans="2:3" x14ac:dyDescent="0.25">
      <c r="B51" s="14">
        <f>53.806*300^0.7129</f>
        <v>3138.8491886521651</v>
      </c>
      <c r="C51" t="s">
        <v>127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D9E808-2BD7-4F52-8DCE-75C6093FA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F37DF6-21FD-49B5-A30F-4424282251A9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BF46C19E-3CE7-4AAA-AB78-AFC9202C1C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Marieta Brezak | Student</cp:lastModifiedBy>
  <dcterms:created xsi:type="dcterms:W3CDTF">2018-07-18T04:58:41Z</dcterms:created>
  <dcterms:modified xsi:type="dcterms:W3CDTF">2024-09-04T07:48:28Z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