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F:\"/>
    </mc:Choice>
  </mc:AlternateContent>
  <xr:revisionPtr revIDLastSave="0" documentId="8_{18FEFF23-6C8B-4F9D-990C-7512F20CA72C}" xr6:coauthVersionLast="47" xr6:coauthVersionMax="47" xr10:uidLastSave="{00000000-0000-0000-0000-000000000000}"/>
  <bookViews>
    <workbookView xWindow="-120" yWindow="-120" windowWidth="29040" windowHeight="15720" activeTab="3" xr2:uid="{BFFD8595-DBBE-4BA6-A549-991FF03EF159}"/>
  </bookViews>
  <sheets>
    <sheet name="Opći podaci" sheetId="5" r:id="rId1"/>
    <sheet name="Bilanca" sheetId="1" r:id="rId2"/>
    <sheet name="RDG" sheetId="2" r:id="rId3"/>
    <sheet name="Koeficijenti" sheetId="6" r:id="rId4"/>
    <sheet name="NT_IndirektnaMetoda" sheetId="3" r:id="rId5"/>
    <sheet name="Bilješke_2023" sheetId="4"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6" l="1"/>
  <c r="F5" i="6"/>
  <c r="F3" i="6"/>
  <c r="F45" i="6"/>
  <c r="E45" i="6"/>
  <c r="D45" i="6"/>
  <c r="C45" i="6"/>
  <c r="F43" i="6"/>
  <c r="E43" i="6"/>
  <c r="D43" i="6"/>
  <c r="C43" i="6"/>
  <c r="F41" i="6"/>
  <c r="E41" i="6"/>
  <c r="D41" i="6"/>
  <c r="C41" i="6"/>
  <c r="F36" i="6"/>
  <c r="E36" i="6"/>
  <c r="D36" i="6"/>
  <c r="C36" i="6"/>
  <c r="F34" i="6"/>
  <c r="E34" i="6"/>
  <c r="D34" i="6"/>
  <c r="C34" i="6"/>
  <c r="F32" i="6"/>
  <c r="E32" i="6"/>
  <c r="D32" i="6"/>
  <c r="C32" i="6"/>
  <c r="F30" i="6"/>
  <c r="E30" i="6"/>
  <c r="D30" i="6"/>
  <c r="C30" i="6"/>
  <c r="F25" i="6"/>
  <c r="E25" i="6"/>
  <c r="D25" i="6"/>
  <c r="C25" i="6"/>
  <c r="F23" i="6"/>
  <c r="E23" i="6"/>
  <c r="D23" i="6"/>
  <c r="C23" i="6"/>
  <c r="F19" i="6"/>
  <c r="E19" i="6"/>
  <c r="D19" i="6"/>
  <c r="C19" i="6"/>
  <c r="F17" i="6"/>
  <c r="E17" i="6"/>
  <c r="D17" i="6"/>
  <c r="C17" i="6"/>
  <c r="F15" i="6"/>
  <c r="E15" i="6"/>
  <c r="D15" i="6"/>
  <c r="C15" i="6"/>
  <c r="E9" i="6"/>
  <c r="D9" i="6"/>
  <c r="C9" i="6"/>
  <c r="E7" i="6"/>
  <c r="D7" i="6"/>
  <c r="C7" i="6"/>
  <c r="E5" i="6"/>
  <c r="D5" i="6"/>
  <c r="C5" i="6"/>
  <c r="E3" i="6"/>
  <c r="D3" i="6"/>
  <c r="L105" i="2" l="1"/>
  <c r="K105" i="2"/>
  <c r="J105" i="2"/>
  <c r="L104" i="2"/>
  <c r="K104" i="2"/>
  <c r="J104" i="2"/>
  <c r="L103" i="2"/>
  <c r="K103" i="2"/>
  <c r="J103" i="2"/>
  <c r="L101" i="2"/>
  <c r="K101" i="2"/>
  <c r="J101" i="2"/>
  <c r="L100" i="2"/>
  <c r="K100" i="2"/>
  <c r="J100" i="2"/>
  <c r="K83" i="2"/>
  <c r="L82" i="2"/>
  <c r="K82" i="2"/>
  <c r="J82" i="2"/>
  <c r="L81" i="2"/>
  <c r="K81" i="2"/>
  <c r="J81" i="2"/>
  <c r="L79" i="2"/>
  <c r="K79" i="2"/>
  <c r="J79" i="2"/>
  <c r="L78" i="2"/>
  <c r="K78" i="2"/>
  <c r="J78" i="2"/>
  <c r="L77" i="2"/>
  <c r="K77" i="2"/>
  <c r="J77" i="2"/>
  <c r="L61" i="2"/>
  <c r="K61" i="2"/>
  <c r="L60" i="2"/>
  <c r="K60" i="2"/>
  <c r="J60" i="2"/>
  <c r="L59" i="2"/>
  <c r="K59" i="2"/>
  <c r="J59" i="2"/>
  <c r="L57" i="2"/>
  <c r="K57" i="2"/>
  <c r="L56" i="2"/>
  <c r="K56" i="2"/>
  <c r="J56" i="2"/>
  <c r="Q55" i="2"/>
  <c r="P55" i="2"/>
  <c r="O55" i="2"/>
  <c r="N55" i="2"/>
  <c r="L55" i="2"/>
  <c r="K55" i="2"/>
  <c r="J55" i="2"/>
  <c r="Q54" i="2"/>
  <c r="P54" i="2"/>
  <c r="O54" i="2"/>
  <c r="N54" i="2"/>
  <c r="L54" i="2"/>
  <c r="K54" i="2"/>
  <c r="J54" i="2"/>
  <c r="L52" i="2"/>
  <c r="O49" i="2"/>
  <c r="K49" i="2"/>
  <c r="Q46" i="2"/>
  <c r="P46" i="2"/>
  <c r="O46" i="2"/>
  <c r="N46" i="2"/>
  <c r="L46" i="2"/>
  <c r="J46" i="2"/>
  <c r="Q45" i="2"/>
  <c r="P45" i="2"/>
  <c r="O45" i="2"/>
  <c r="N45" i="2"/>
  <c r="L45" i="2"/>
  <c r="K45" i="2"/>
  <c r="J45" i="2"/>
  <c r="Q42" i="2"/>
  <c r="P42" i="2"/>
  <c r="O42" i="2"/>
  <c r="N42" i="2"/>
  <c r="L42" i="2"/>
  <c r="K42" i="2"/>
  <c r="J42" i="2"/>
  <c r="Q39" i="2"/>
  <c r="P39" i="2"/>
  <c r="O39" i="2"/>
  <c r="N39" i="2"/>
  <c r="L39" i="2"/>
  <c r="K39" i="2"/>
  <c r="J39" i="2"/>
  <c r="Q38" i="2"/>
  <c r="P38" i="2"/>
  <c r="O38" i="2"/>
  <c r="N38" i="2"/>
  <c r="L38" i="2"/>
  <c r="K38" i="2"/>
  <c r="J38" i="2"/>
  <c r="Q31" i="2"/>
  <c r="P31" i="2"/>
  <c r="O31" i="2"/>
  <c r="N31" i="2"/>
  <c r="L31" i="2"/>
  <c r="K31" i="2"/>
  <c r="J31" i="2"/>
  <c r="Q22" i="2"/>
  <c r="P22" i="2"/>
  <c r="O22" i="2"/>
  <c r="N22" i="2"/>
  <c r="L22" i="2"/>
  <c r="K22" i="2"/>
  <c r="J22" i="2"/>
  <c r="Q21" i="2"/>
  <c r="P21" i="2"/>
  <c r="O21" i="2"/>
  <c r="N21" i="2"/>
  <c r="Q20" i="2"/>
  <c r="P20" i="2"/>
  <c r="O20" i="2"/>
  <c r="N20" i="2"/>
  <c r="L20" i="2"/>
  <c r="K20" i="2"/>
  <c r="J20" i="2"/>
  <c r="Q19" i="2"/>
  <c r="P19" i="2"/>
  <c r="O19" i="2"/>
  <c r="N19" i="2"/>
  <c r="L19" i="2"/>
  <c r="K19" i="2"/>
  <c r="J19" i="2"/>
  <c r="Q18" i="2"/>
  <c r="P18" i="2"/>
  <c r="O18" i="2"/>
  <c r="N18" i="2"/>
  <c r="L18" i="2"/>
  <c r="K18" i="2"/>
  <c r="J18" i="2"/>
  <c r="Q17" i="2"/>
  <c r="P17" i="2"/>
  <c r="O17" i="2"/>
  <c r="N17" i="2"/>
  <c r="L17" i="2"/>
  <c r="K17" i="2"/>
  <c r="J17" i="2"/>
  <c r="Q16" i="2"/>
  <c r="P16" i="2"/>
  <c r="O16" i="2"/>
  <c r="N16" i="2"/>
  <c r="L16" i="2"/>
  <c r="K16" i="2"/>
  <c r="J16" i="2"/>
  <c r="Q15" i="2"/>
  <c r="P15" i="2"/>
  <c r="O15" i="2"/>
  <c r="N15" i="2"/>
  <c r="L15" i="2"/>
  <c r="K15" i="2"/>
  <c r="J15" i="2"/>
  <c r="Q14" i="2"/>
  <c r="P14" i="2"/>
  <c r="O14" i="2"/>
  <c r="N14" i="2"/>
  <c r="L14" i="2"/>
  <c r="K14" i="2"/>
  <c r="J14" i="2"/>
  <c r="Q13" i="2"/>
  <c r="P13" i="2"/>
  <c r="O13" i="2"/>
  <c r="N13" i="2"/>
  <c r="L13" i="2"/>
  <c r="K13" i="2"/>
  <c r="J13" i="2"/>
  <c r="Q12" i="2"/>
  <c r="P12" i="2"/>
  <c r="O12" i="2"/>
  <c r="N12" i="2"/>
  <c r="L12" i="2"/>
  <c r="K12" i="2"/>
  <c r="J12" i="2"/>
  <c r="Q11" i="2"/>
  <c r="P11" i="2"/>
  <c r="O11" i="2"/>
  <c r="N11" i="2"/>
  <c r="L11" i="2"/>
  <c r="K11" i="2"/>
  <c r="J11" i="2"/>
  <c r="Q10" i="2"/>
  <c r="P10" i="2"/>
  <c r="O10" i="2"/>
  <c r="N10" i="2"/>
  <c r="L10" i="2"/>
  <c r="K10" i="2"/>
  <c r="J10" i="2"/>
  <c r="Q8" i="2"/>
  <c r="P8" i="2"/>
  <c r="O8" i="2"/>
  <c r="N8" i="2"/>
  <c r="L8" i="2"/>
  <c r="K8" i="2"/>
  <c r="J8" i="2"/>
  <c r="Q7" i="2"/>
  <c r="P7" i="2"/>
  <c r="O7" i="2"/>
  <c r="N7" i="2"/>
  <c r="L7" i="2"/>
  <c r="K7" i="2"/>
  <c r="J7" i="2"/>
  <c r="Q4" i="2"/>
  <c r="P4" i="2"/>
  <c r="O4" i="2"/>
  <c r="N4" i="2"/>
  <c r="L4" i="2"/>
  <c r="K4" i="2"/>
  <c r="J4" i="2"/>
  <c r="Q2" i="2"/>
  <c r="P2" i="2"/>
  <c r="O2" i="2"/>
  <c r="N2" i="2"/>
  <c r="L2" i="2"/>
  <c r="K2" i="2"/>
  <c r="J2" i="2"/>
  <c r="O127" i="1"/>
  <c r="N127" i="1"/>
  <c r="M127" i="1"/>
  <c r="L127" i="1"/>
  <c r="J127" i="1"/>
  <c r="I127" i="1"/>
  <c r="H127" i="1"/>
  <c r="O126" i="1"/>
  <c r="N126" i="1"/>
  <c r="M126" i="1"/>
  <c r="L126" i="1"/>
  <c r="J126" i="1"/>
  <c r="I126" i="1"/>
  <c r="H126" i="1"/>
  <c r="O125" i="1"/>
  <c r="N125" i="1"/>
  <c r="M125" i="1"/>
  <c r="L125" i="1"/>
  <c r="J125" i="1"/>
  <c r="I125" i="1"/>
  <c r="H125" i="1"/>
  <c r="O124" i="1"/>
  <c r="N124" i="1"/>
  <c r="M124" i="1"/>
  <c r="L124" i="1"/>
  <c r="O123" i="1"/>
  <c r="N123" i="1"/>
  <c r="M123" i="1"/>
  <c r="L123" i="1"/>
  <c r="O122" i="1"/>
  <c r="N122" i="1"/>
  <c r="M122" i="1"/>
  <c r="L122" i="1"/>
  <c r="J122" i="1"/>
  <c r="I122" i="1"/>
  <c r="H122" i="1"/>
  <c r="O121" i="1"/>
  <c r="N121" i="1"/>
  <c r="M121" i="1"/>
  <c r="L121" i="1"/>
  <c r="J121" i="1"/>
  <c r="I121" i="1"/>
  <c r="H121" i="1"/>
  <c r="O120" i="1"/>
  <c r="N120" i="1"/>
  <c r="M120" i="1"/>
  <c r="L120" i="1"/>
  <c r="O119" i="1"/>
  <c r="N119" i="1"/>
  <c r="M119" i="1"/>
  <c r="L119" i="1"/>
  <c r="J119" i="1"/>
  <c r="I119" i="1"/>
  <c r="H119" i="1"/>
  <c r="O118" i="1"/>
  <c r="N118" i="1"/>
  <c r="M118" i="1"/>
  <c r="L118" i="1"/>
  <c r="J118" i="1"/>
  <c r="I118" i="1"/>
  <c r="H118" i="1"/>
  <c r="O117" i="1"/>
  <c r="N117" i="1"/>
  <c r="M117" i="1"/>
  <c r="L117" i="1"/>
  <c r="J117" i="1"/>
  <c r="I117" i="1"/>
  <c r="H117" i="1"/>
  <c r="O116" i="1"/>
  <c r="N116" i="1"/>
  <c r="M116" i="1"/>
  <c r="L116" i="1"/>
  <c r="O115" i="1"/>
  <c r="N115" i="1"/>
  <c r="M115" i="1"/>
  <c r="L115" i="1"/>
  <c r="O114" i="1"/>
  <c r="N114" i="1"/>
  <c r="M114" i="1"/>
  <c r="L114" i="1"/>
  <c r="O113" i="1"/>
  <c r="N113" i="1"/>
  <c r="M113" i="1"/>
  <c r="L113" i="1"/>
  <c r="O112" i="1"/>
  <c r="N112" i="1"/>
  <c r="M112" i="1"/>
  <c r="L112" i="1"/>
  <c r="O111" i="1"/>
  <c r="N111" i="1"/>
  <c r="M111" i="1"/>
  <c r="L111" i="1"/>
  <c r="J111" i="1"/>
  <c r="I111" i="1"/>
  <c r="H111" i="1"/>
  <c r="O110" i="1"/>
  <c r="N110" i="1"/>
  <c r="M110" i="1"/>
  <c r="L110" i="1"/>
  <c r="J110" i="1"/>
  <c r="I110" i="1"/>
  <c r="H110" i="1"/>
  <c r="O109" i="1"/>
  <c r="N109" i="1"/>
  <c r="M109" i="1"/>
  <c r="L109" i="1"/>
  <c r="J109" i="1"/>
  <c r="I109" i="1"/>
  <c r="H109" i="1"/>
  <c r="O108" i="1"/>
  <c r="N108" i="1"/>
  <c r="M108" i="1"/>
  <c r="L108" i="1"/>
  <c r="O107" i="1"/>
  <c r="N107" i="1"/>
  <c r="M107" i="1"/>
  <c r="L107" i="1"/>
  <c r="O106" i="1"/>
  <c r="N106" i="1"/>
  <c r="M106" i="1"/>
  <c r="L106" i="1"/>
  <c r="O105" i="1"/>
  <c r="N105" i="1"/>
  <c r="M105" i="1"/>
  <c r="L105" i="1"/>
  <c r="J105" i="1"/>
  <c r="I105" i="1"/>
  <c r="H105" i="1"/>
  <c r="O104" i="1"/>
  <c r="N104" i="1"/>
  <c r="M104" i="1"/>
  <c r="L104" i="1"/>
  <c r="O103" i="1"/>
  <c r="N103" i="1"/>
  <c r="M103" i="1"/>
  <c r="L103" i="1"/>
  <c r="O102" i="1"/>
  <c r="N102" i="1"/>
  <c r="M102" i="1"/>
  <c r="L102" i="1"/>
  <c r="O101" i="1"/>
  <c r="N101" i="1"/>
  <c r="M101" i="1"/>
  <c r="L101" i="1"/>
  <c r="O100" i="1"/>
  <c r="N100" i="1"/>
  <c r="M100" i="1"/>
  <c r="L100" i="1"/>
  <c r="O99" i="1"/>
  <c r="N99" i="1"/>
  <c r="M99" i="1"/>
  <c r="L99" i="1"/>
  <c r="J99" i="1"/>
  <c r="I99" i="1"/>
  <c r="H99" i="1"/>
  <c r="O98" i="1"/>
  <c r="N98" i="1"/>
  <c r="M98" i="1"/>
  <c r="L98" i="1"/>
  <c r="O97" i="1"/>
  <c r="N97" i="1"/>
  <c r="M97" i="1"/>
  <c r="L97" i="1"/>
  <c r="O96" i="1"/>
  <c r="N96" i="1"/>
  <c r="M96" i="1"/>
  <c r="L96" i="1"/>
  <c r="O95" i="1"/>
  <c r="N95" i="1"/>
  <c r="M95" i="1"/>
  <c r="L95" i="1"/>
  <c r="O94" i="1"/>
  <c r="N94" i="1"/>
  <c r="M94" i="1"/>
  <c r="L94" i="1"/>
  <c r="O93" i="1"/>
  <c r="N93" i="1"/>
  <c r="M93" i="1"/>
  <c r="L93" i="1"/>
  <c r="O92" i="1"/>
  <c r="N92" i="1"/>
  <c r="M92" i="1"/>
  <c r="L92" i="1"/>
  <c r="O91" i="1"/>
  <c r="N91" i="1"/>
  <c r="M91" i="1"/>
  <c r="L91" i="1"/>
  <c r="J91" i="1"/>
  <c r="I91" i="1"/>
  <c r="H91" i="1"/>
  <c r="O90" i="1"/>
  <c r="N90" i="1"/>
  <c r="M90" i="1"/>
  <c r="L90" i="1"/>
  <c r="H90" i="1"/>
  <c r="O89" i="1"/>
  <c r="N89" i="1"/>
  <c r="M89" i="1"/>
  <c r="L89" i="1"/>
  <c r="J89" i="1"/>
  <c r="I89" i="1"/>
  <c r="O88" i="1"/>
  <c r="N88" i="1"/>
  <c r="M88" i="1"/>
  <c r="L88" i="1"/>
  <c r="J88" i="1"/>
  <c r="I88" i="1"/>
  <c r="H88" i="1"/>
  <c r="O87" i="1"/>
  <c r="N87" i="1"/>
  <c r="M87" i="1"/>
  <c r="L87" i="1"/>
  <c r="O86" i="1"/>
  <c r="N86" i="1"/>
  <c r="M86" i="1"/>
  <c r="L86" i="1"/>
  <c r="J86" i="1"/>
  <c r="I86" i="1"/>
  <c r="H86" i="1"/>
  <c r="O85" i="1"/>
  <c r="N85" i="1"/>
  <c r="M85" i="1"/>
  <c r="L85" i="1"/>
  <c r="J85" i="1"/>
  <c r="I85" i="1"/>
  <c r="H85" i="1"/>
  <c r="O84" i="1"/>
  <c r="N84" i="1"/>
  <c r="M84" i="1"/>
  <c r="L84" i="1"/>
  <c r="O83" i="1"/>
  <c r="N83" i="1"/>
  <c r="M83" i="1"/>
  <c r="L83" i="1"/>
  <c r="O82" i="1"/>
  <c r="N82" i="1"/>
  <c r="M82" i="1"/>
  <c r="L82" i="1"/>
  <c r="O81" i="1"/>
  <c r="N81" i="1"/>
  <c r="M81" i="1"/>
  <c r="L81" i="1"/>
  <c r="O80" i="1"/>
  <c r="N80" i="1"/>
  <c r="M80" i="1"/>
  <c r="L80" i="1"/>
  <c r="O79" i="1"/>
  <c r="N79" i="1"/>
  <c r="M79" i="1"/>
  <c r="L79" i="1"/>
  <c r="J79" i="1"/>
  <c r="I79" i="1"/>
  <c r="H79" i="1"/>
  <c r="O78" i="1"/>
  <c r="N78" i="1"/>
  <c r="M78" i="1"/>
  <c r="L78" i="1"/>
  <c r="O77" i="1"/>
  <c r="N77" i="1"/>
  <c r="M77" i="1"/>
  <c r="L77" i="1"/>
  <c r="O76" i="1"/>
  <c r="N76" i="1"/>
  <c r="M76" i="1"/>
  <c r="L76" i="1"/>
  <c r="O75" i="1"/>
  <c r="N75" i="1"/>
  <c r="M75" i="1"/>
  <c r="L75" i="1"/>
  <c r="J75" i="1"/>
  <c r="I75" i="1"/>
  <c r="H75" i="1"/>
  <c r="O74" i="1"/>
  <c r="N74" i="1"/>
  <c r="M74" i="1"/>
  <c r="L74" i="1"/>
  <c r="J74" i="1"/>
  <c r="I74" i="1"/>
  <c r="H74" i="1"/>
  <c r="O73" i="1"/>
  <c r="N73" i="1"/>
  <c r="M73" i="1"/>
  <c r="L73" i="1"/>
  <c r="J73" i="1"/>
  <c r="I73" i="1"/>
  <c r="H73" i="1"/>
  <c r="O72" i="1"/>
  <c r="N72" i="1"/>
  <c r="M72" i="1"/>
  <c r="L72" i="1"/>
  <c r="J72" i="1"/>
  <c r="I72" i="1"/>
  <c r="H72" i="1"/>
  <c r="O71" i="1"/>
  <c r="N71" i="1"/>
  <c r="M71" i="1"/>
  <c r="L71" i="1"/>
  <c r="J71" i="1"/>
  <c r="I71" i="1"/>
  <c r="H71" i="1"/>
  <c r="O70" i="1"/>
  <c r="N70" i="1"/>
  <c r="M70" i="1"/>
  <c r="L70" i="1"/>
  <c r="J70" i="1"/>
  <c r="I70" i="1"/>
  <c r="H70" i="1"/>
  <c r="O69" i="1"/>
  <c r="N69" i="1"/>
  <c r="M69" i="1"/>
  <c r="L69" i="1"/>
  <c r="J69" i="1"/>
  <c r="I69" i="1"/>
  <c r="H69" i="1"/>
  <c r="O67" i="1"/>
  <c r="N67" i="1"/>
  <c r="M67" i="1"/>
  <c r="L67" i="1"/>
  <c r="J67" i="1"/>
  <c r="I67" i="1"/>
  <c r="H67" i="1"/>
  <c r="O66" i="1"/>
  <c r="N66" i="1"/>
  <c r="M66" i="1"/>
  <c r="L66" i="1"/>
  <c r="J66" i="1"/>
  <c r="I66" i="1"/>
  <c r="H66" i="1"/>
  <c r="O65" i="1"/>
  <c r="N65" i="1"/>
  <c r="M65" i="1"/>
  <c r="L65" i="1"/>
  <c r="J65" i="1"/>
  <c r="I65" i="1"/>
  <c r="H65" i="1"/>
  <c r="O64" i="1"/>
  <c r="N64" i="1"/>
  <c r="M64" i="1"/>
  <c r="L64" i="1"/>
  <c r="O63" i="1"/>
  <c r="N63" i="1"/>
  <c r="M63" i="1"/>
  <c r="L63" i="1"/>
  <c r="J63" i="1"/>
  <c r="I63" i="1"/>
  <c r="H63" i="1"/>
  <c r="O62" i="1"/>
  <c r="N62" i="1"/>
  <c r="M62" i="1"/>
  <c r="L62" i="1"/>
  <c r="O61" i="1"/>
  <c r="N61" i="1"/>
  <c r="M61" i="1"/>
  <c r="L61" i="1"/>
  <c r="O60" i="1"/>
  <c r="N60" i="1"/>
  <c r="M60" i="1"/>
  <c r="L60" i="1"/>
  <c r="O59" i="1"/>
  <c r="N59" i="1"/>
  <c r="M59" i="1"/>
  <c r="L59" i="1"/>
  <c r="O58" i="1"/>
  <c r="N58" i="1"/>
  <c r="M58" i="1"/>
  <c r="L58" i="1"/>
  <c r="O57" i="1"/>
  <c r="N57" i="1"/>
  <c r="M57" i="1"/>
  <c r="L57" i="1"/>
  <c r="O56" i="1"/>
  <c r="N56" i="1"/>
  <c r="M56" i="1"/>
  <c r="L56" i="1"/>
  <c r="O55" i="1"/>
  <c r="N55" i="1"/>
  <c r="M55" i="1"/>
  <c r="L55" i="1"/>
  <c r="J55" i="1"/>
  <c r="I55" i="1"/>
  <c r="H55" i="1"/>
  <c r="O54" i="1"/>
  <c r="N54" i="1"/>
  <c r="M54" i="1"/>
  <c r="L54" i="1"/>
  <c r="J54" i="1"/>
  <c r="I54" i="1"/>
  <c r="H54" i="1"/>
  <c r="O53" i="1"/>
  <c r="N53" i="1"/>
  <c r="M53" i="1"/>
  <c r="L53" i="1"/>
  <c r="J53" i="1"/>
  <c r="I53" i="1"/>
  <c r="H53" i="1"/>
  <c r="O52" i="1"/>
  <c r="N52" i="1"/>
  <c r="M52" i="1"/>
  <c r="L52" i="1"/>
  <c r="O51" i="1"/>
  <c r="N51" i="1"/>
  <c r="M51" i="1"/>
  <c r="L51" i="1"/>
  <c r="J51" i="1"/>
  <c r="I51" i="1"/>
  <c r="H51" i="1"/>
  <c r="O50" i="1"/>
  <c r="N50" i="1"/>
  <c r="M50" i="1"/>
  <c r="L50" i="1"/>
  <c r="O49" i="1"/>
  <c r="N49" i="1"/>
  <c r="M49" i="1"/>
  <c r="L49" i="1"/>
  <c r="O48" i="1"/>
  <c r="N48" i="1"/>
  <c r="M48" i="1"/>
  <c r="L48" i="1"/>
  <c r="J48" i="1"/>
  <c r="I48" i="1"/>
  <c r="H48" i="1"/>
  <c r="O47" i="1"/>
  <c r="N47" i="1"/>
  <c r="M47" i="1"/>
  <c r="L47" i="1"/>
  <c r="O46" i="1"/>
  <c r="N46" i="1"/>
  <c r="M46" i="1"/>
  <c r="L46" i="1"/>
  <c r="O45" i="1"/>
  <c r="N45" i="1"/>
  <c r="M45" i="1"/>
  <c r="L45" i="1"/>
  <c r="O44" i="1"/>
  <c r="N44" i="1"/>
  <c r="M44" i="1"/>
  <c r="L44" i="1"/>
  <c r="J44" i="1"/>
  <c r="I44" i="1"/>
  <c r="H44" i="1"/>
  <c r="O43" i="1"/>
  <c r="N43" i="1"/>
  <c r="M43" i="1"/>
  <c r="L43" i="1"/>
  <c r="O42" i="1"/>
  <c r="N42" i="1"/>
  <c r="M42" i="1"/>
  <c r="L42" i="1"/>
  <c r="O41" i="1"/>
  <c r="N41" i="1"/>
  <c r="M41" i="1"/>
  <c r="L41" i="1"/>
  <c r="O40" i="1"/>
  <c r="N40" i="1"/>
  <c r="M40" i="1"/>
  <c r="L40" i="1"/>
  <c r="J40" i="1"/>
  <c r="I40" i="1"/>
  <c r="H40" i="1"/>
  <c r="O39" i="1"/>
  <c r="N39" i="1"/>
  <c r="M39" i="1"/>
  <c r="L39" i="1"/>
  <c r="J39" i="1"/>
  <c r="I39" i="1"/>
  <c r="H39" i="1"/>
  <c r="O38" i="1"/>
  <c r="N38" i="1"/>
  <c r="M38" i="1"/>
  <c r="L38" i="1"/>
  <c r="J38" i="1"/>
  <c r="I38" i="1"/>
  <c r="H38" i="1"/>
  <c r="O37" i="1"/>
  <c r="N37" i="1"/>
  <c r="M37" i="1"/>
  <c r="L37" i="1"/>
  <c r="O36" i="1"/>
  <c r="N36" i="1"/>
  <c r="M36" i="1"/>
  <c r="L36" i="1"/>
  <c r="O35" i="1"/>
  <c r="N35" i="1"/>
  <c r="M35" i="1"/>
  <c r="L35" i="1"/>
  <c r="O34" i="1"/>
  <c r="N34" i="1"/>
  <c r="M34" i="1"/>
  <c r="L34" i="1"/>
  <c r="O33" i="1"/>
  <c r="N33" i="1"/>
  <c r="M33" i="1"/>
  <c r="L33" i="1"/>
  <c r="O32" i="1"/>
  <c r="N32" i="1"/>
  <c r="M32" i="1"/>
  <c r="L32" i="1"/>
  <c r="J32" i="1"/>
  <c r="I32" i="1"/>
  <c r="H32" i="1"/>
  <c r="O31" i="1"/>
  <c r="N31" i="1"/>
  <c r="M31" i="1"/>
  <c r="L31" i="1"/>
  <c r="O30" i="1"/>
  <c r="N30" i="1"/>
  <c r="M30" i="1"/>
  <c r="L30" i="1"/>
  <c r="J30" i="1"/>
  <c r="I30" i="1"/>
  <c r="H30" i="1"/>
  <c r="O29" i="1"/>
  <c r="N29" i="1"/>
  <c r="M29" i="1"/>
  <c r="L29" i="1"/>
  <c r="J29" i="1"/>
  <c r="I29" i="1"/>
  <c r="H29" i="1"/>
  <c r="O28" i="1"/>
  <c r="N28" i="1"/>
  <c r="M28" i="1"/>
  <c r="L28" i="1"/>
  <c r="J28" i="1"/>
  <c r="O27" i="1"/>
  <c r="N27" i="1"/>
  <c r="M27" i="1"/>
  <c r="L27" i="1"/>
  <c r="O26" i="1"/>
  <c r="N26" i="1"/>
  <c r="M26" i="1"/>
  <c r="L26" i="1"/>
  <c r="J26" i="1"/>
  <c r="I26" i="1"/>
  <c r="H26" i="1"/>
  <c r="O25" i="1"/>
  <c r="N25" i="1"/>
  <c r="M25" i="1"/>
  <c r="L25" i="1"/>
  <c r="O24" i="1"/>
  <c r="N24" i="1"/>
  <c r="M24" i="1"/>
  <c r="L24" i="1"/>
  <c r="O23" i="1"/>
  <c r="N23" i="1"/>
  <c r="M23" i="1"/>
  <c r="L23" i="1"/>
  <c r="O22" i="1"/>
  <c r="N22" i="1"/>
  <c r="M22" i="1"/>
  <c r="L22" i="1"/>
  <c r="J22" i="1"/>
  <c r="I22" i="1"/>
  <c r="H22" i="1"/>
  <c r="O16" i="1"/>
  <c r="N16" i="1"/>
  <c r="M16" i="1"/>
  <c r="L16" i="1"/>
  <c r="J16" i="1"/>
  <c r="I16" i="1"/>
  <c r="H16" i="1"/>
  <c r="O15" i="1"/>
  <c r="N15" i="1"/>
  <c r="M15" i="1"/>
  <c r="L15" i="1"/>
  <c r="J15" i="1"/>
  <c r="I15" i="1"/>
  <c r="H15" i="1"/>
  <c r="O14" i="1"/>
  <c r="N14" i="1"/>
  <c r="M14" i="1"/>
  <c r="L14" i="1"/>
  <c r="J14" i="1"/>
  <c r="I14" i="1"/>
  <c r="H14" i="1"/>
  <c r="O13" i="1"/>
  <c r="N13" i="1"/>
  <c r="M13" i="1"/>
  <c r="L13" i="1"/>
  <c r="J13" i="1"/>
  <c r="I13" i="1"/>
  <c r="H13" i="1"/>
  <c r="O12" i="1"/>
  <c r="N12" i="1"/>
  <c r="M12" i="1"/>
  <c r="L12" i="1"/>
  <c r="J12" i="1"/>
  <c r="I12" i="1"/>
  <c r="H12" i="1"/>
  <c r="O11" i="1"/>
  <c r="N11" i="1"/>
  <c r="M11" i="1"/>
  <c r="L11" i="1"/>
  <c r="O10" i="1"/>
  <c r="N10" i="1"/>
  <c r="M10" i="1"/>
  <c r="L10" i="1"/>
  <c r="J10" i="1"/>
  <c r="I10" i="1"/>
  <c r="H10" i="1"/>
  <c r="O9" i="1"/>
  <c r="N9" i="1"/>
  <c r="M9" i="1"/>
  <c r="L9" i="1"/>
  <c r="O8" i="1"/>
  <c r="N8" i="1"/>
  <c r="M8" i="1"/>
  <c r="L8" i="1"/>
  <c r="J8" i="1"/>
  <c r="I8" i="1"/>
  <c r="H8" i="1"/>
  <c r="O7" i="1"/>
  <c r="N7" i="1"/>
  <c r="M7" i="1"/>
  <c r="L7" i="1"/>
  <c r="J7" i="1"/>
  <c r="I7" i="1"/>
  <c r="H7" i="1"/>
  <c r="O6" i="1"/>
  <c r="N6" i="1"/>
  <c r="M6" i="1"/>
  <c r="L6" i="1"/>
  <c r="O5" i="1"/>
  <c r="N5" i="1"/>
  <c r="M5" i="1"/>
  <c r="L5" i="1"/>
  <c r="J5" i="1"/>
  <c r="I5" i="1"/>
  <c r="H5" i="1"/>
  <c r="O4" i="1"/>
  <c r="N4" i="1"/>
  <c r="M4" i="1"/>
  <c r="L4" i="1"/>
  <c r="J4" i="1"/>
  <c r="I4" i="1"/>
  <c r="H4" i="1"/>
  <c r="O3" i="1"/>
  <c r="N3" i="1"/>
  <c r="M3" i="1"/>
  <c r="L3" i="1"/>
  <c r="H4" i="3" l="1"/>
  <c r="I4" i="3"/>
  <c r="J4" i="3"/>
  <c r="H5" i="3"/>
  <c r="I5" i="3"/>
  <c r="J5" i="3"/>
  <c r="H6" i="3"/>
  <c r="I6" i="3"/>
  <c r="J6" i="3"/>
  <c r="H7" i="3"/>
  <c r="I7" i="3"/>
  <c r="J7" i="3"/>
  <c r="H8" i="3"/>
  <c r="I8" i="3"/>
  <c r="J8" i="3"/>
  <c r="H9" i="3"/>
  <c r="I9" i="3"/>
  <c r="J9" i="3"/>
  <c r="H10" i="3"/>
  <c r="I10" i="3"/>
  <c r="J10" i="3"/>
  <c r="H11" i="3"/>
  <c r="I11" i="3"/>
  <c r="J11" i="3"/>
  <c r="H12" i="3"/>
  <c r="I12" i="3"/>
  <c r="J12" i="3"/>
  <c r="H13" i="3"/>
  <c r="I13" i="3"/>
  <c r="J13" i="3"/>
  <c r="H14" i="3"/>
  <c r="I14" i="3"/>
  <c r="J14" i="3"/>
  <c r="H15" i="3"/>
  <c r="I15" i="3"/>
  <c r="J15" i="3"/>
  <c r="H16" i="3"/>
  <c r="I16" i="3"/>
  <c r="J16" i="3"/>
  <c r="H17" i="3"/>
  <c r="I17" i="3"/>
  <c r="J17" i="3"/>
  <c r="H18" i="3"/>
  <c r="I18" i="3"/>
  <c r="J18" i="3"/>
  <c r="H19" i="3"/>
  <c r="I19" i="3"/>
  <c r="J19" i="3"/>
  <c r="H20" i="3"/>
  <c r="I20" i="3"/>
  <c r="J20" i="3"/>
  <c r="H21" i="3"/>
  <c r="I21" i="3"/>
  <c r="J21" i="3"/>
  <c r="H22" i="3"/>
  <c r="I22" i="3"/>
  <c r="J22" i="3"/>
  <c r="I3" i="3"/>
  <c r="J3" i="3"/>
  <c r="H3" i="3"/>
</calcChain>
</file>

<file path=xl/sharedStrings.xml><?xml version="1.0" encoding="utf-8"?>
<sst xmlns="http://schemas.openxmlformats.org/spreadsheetml/2006/main" count="401" uniqueCount="366">
  <si>
    <t>AOP</t>
  </si>
  <si>
    <t>2021/2020</t>
  </si>
  <si>
    <t>2022/2021</t>
  </si>
  <si>
    <t>2023/2022</t>
  </si>
  <si>
    <t>VERTIKALNA ANALIZA</t>
  </si>
  <si>
    <t>AKTIVA</t>
  </si>
  <si>
    <t>A)  POTRAŽIVANJA ZA UPISANI A NEUPLAĆENI KAPITAL</t>
  </si>
  <si>
    <r>
      <t xml:space="preserve">B)  DUGOTRAJNA IMOVINA </t>
    </r>
    <r>
      <rPr>
        <sz val="12"/>
        <color theme="2" tint="-0.749992370372631"/>
        <rFont val="Bahnschrift"/>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</si>
  <si>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</si>
  <si>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</si>
  <si>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</si>
  <si>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</si>
  <si>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</si>
  <si>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</si>
  <si>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</si>
  <si>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</si>
  <si>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</si>
  <si>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</si>
  <si>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</si>
  <si>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</si>
  <si>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</si>
  <si>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</si>
  <si>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</si>
  <si>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</si>
  <si>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</si>
  <si>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</si>
  <si>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</si>
  <si>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</si>
  <si>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</si>
  <si>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</si>
  <si>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</si>
  <si>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</si>
  <si>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</si>
  <si>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</si>
  <si>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</si>
  <si>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</si>
  <si>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</si>
  <si>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</si>
  <si>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</si>
  <si>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</si>
  <si>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</si>
  <si>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</si>
  <si>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12"/>
        <color theme="2" tint="-0.749992370372631"/>
        <rFont val="Bahnschrift"/>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</si>
  <si>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</si>
  <si>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</si>
  <si>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</si>
  <si>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</si>
  <si>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</si>
  <si>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</si>
  <si>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</si>
  <si>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</si>
  <si>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</si>
  <si>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</si>
  <si>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</si>
  <si>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</si>
  <si>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</si>
  <si>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</si>
  <si>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</si>
  <si>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</si>
  <si>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</si>
  <si>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</si>
  <si>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</si>
  <si>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 BUDUĆEG RAZDOBLJA I OBRAČUNATI PRIHODI</t>
  </si>
  <si>
    <t>E)  UKUPNO AKTIVA (AOP 001+002+037+064)</t>
  </si>
  <si>
    <t>PASIVA</t>
  </si>
  <si>
    <r>
      <t xml:space="preserve">A)  KAPITAL I REZERVE </t>
    </r>
    <r>
      <rPr>
        <sz val="12"/>
        <color theme="2" tint="-0.749992370372631"/>
        <rFont val="Bahnschrift"/>
        <family val="2"/>
        <charset val="238"/>
      </rPr>
      <t>(AOP 068 do 070+076+077+083+086+089)</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</si>
  <si>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</si>
  <si>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</si>
  <si>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</si>
  <si>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</si>
  <si>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</si>
  <si>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</si>
  <si>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</si>
  <si>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</si>
  <si>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</si>
  <si>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I OSTALO (AOP 078 do 082)</t>
  </si>
  <si>
    <t xml:space="preserve">     1. Fer vrijednost financijske imovine kroz ostalu sveobuhvatnu dobit (odnosno raspoložive za prodaju)</t>
  </si>
  <si>
    <t xml:space="preserve">     2. Učinkoviti dio zaštite novčanih tokova</t>
  </si>
  <si>
    <t xml:space="preserve">     3. Učinkoviti dio zaštite neto ulaganja u inozemstvu</t>
  </si>
  <si>
    <t xml:space="preserve">     4. Ostale rezerve fer vrijednosti</t>
  </si>
  <si>
    <t xml:space="preserve">     5. Tečajne razlike iz preračuna inozemnog poslovanja (konsolidacija)</t>
  </si>
  <si>
    <t>VI. ZADRŽANA DOBIT ILI PRENESENI GUBITAK (AOP 084-085)</t>
  </si>
  <si>
    <t xml:space="preserve">     1. Zadržana dobit</t>
  </si>
  <si>
    <t xml:space="preserve">     2. Preneseni gubitak</t>
  </si>
  <si>
    <t>VII. DOBIT ILI GUBITAK POSLOVNE GODINE (AOP 087-088)</t>
  </si>
  <si>
    <t xml:space="preserve">     1. Dobit poslovne godine</t>
  </si>
  <si>
    <t xml:space="preserve">     2. Gubitak poslovne godine</t>
  </si>
  <si>
    <t>VIII. MANJINSKI (NEKONTROLIRAJUĆI) INTERES</t>
  </si>
  <si>
    <r>
      <t xml:space="preserve">B)  REZERVIRANJA </t>
    </r>
    <r>
      <rPr>
        <sz val="12"/>
        <color theme="2" tint="-0.749992370372631"/>
        <rFont val="Bahnschrift"/>
        <family val="2"/>
        <charset val="238"/>
      </rPr>
      <t>(AOP 091 do 096)</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</si>
  <si>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</si>
  <si>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</si>
  <si>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</si>
  <si>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</si>
  <si>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</si>
  <si>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</si>
  <si>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12"/>
        <color theme="2" tint="-0.749992370372631"/>
        <rFont val="Bahnschrift"/>
        <family val="2"/>
        <charset val="238"/>
      </rPr>
      <t>(AOP 098 do 108)</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</si>
  <si>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</si>
  <si>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</si>
  <si>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</si>
  <si>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</si>
  <si>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</si>
  <si>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</si>
  <si>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</si>
  <si>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</si>
  <si>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</si>
  <si>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</si>
  <si>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</si>
  <si>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12"/>
        <color theme="2" tint="-0.749992370372631"/>
        <rFont val="Bahnschrift"/>
        <family val="2"/>
        <charset val="238"/>
      </rPr>
      <t>(AOP 110 do 123)</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</si>
  <si>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</si>
  <si>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</si>
  <si>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</si>
  <si>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</si>
  <si>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</si>
  <si>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</si>
  <si>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F) UKUPNO – PASIVA (AOP 067+090+097+109+124)</t>
  </si>
  <si>
    <t>OPĆI PODACI ZA IZDAVATELJE</t>
  </si>
  <si>
    <t>Razdoblje izvještavanja:</t>
  </si>
  <si>
    <t>do</t>
  </si>
  <si>
    <t>Godina:</t>
  </si>
  <si>
    <t xml:space="preserve">Godišnji financijski izvještaji </t>
  </si>
  <si>
    <t>Matični broj (MB):</t>
  </si>
  <si>
    <t>Oznaka matične države članice izdavatelja:</t>
  </si>
  <si>
    <t>HR</t>
  </si>
  <si>
    <t>Matični broj 
subjekta (MBS):</t>
  </si>
  <si>
    <t>Osobni identifikacijski broj (OIB):</t>
  </si>
  <si>
    <t>LEI:</t>
  </si>
  <si>
    <t>Šifra ustanove:</t>
  </si>
  <si>
    <t>Tvrtka izdavatelja:</t>
  </si>
  <si>
    <t>Poštanski broj i mjesto:</t>
  </si>
  <si>
    <t>Ulica i kućni broj:</t>
  </si>
  <si>
    <t>Adresa e-pošte:</t>
  </si>
  <si>
    <t>Internet adresa:</t>
  </si>
  <si>
    <t>Broj zaposlenih (krajem
 izvještajnog razdoblja):</t>
  </si>
  <si>
    <t>Konsolidirani izvještaj:</t>
  </si>
  <si>
    <t>KD</t>
  </si>
  <si>
    <t xml:space="preserve">          (KN-nije konsolidirano/KD-konsolidirano)</t>
  </si>
  <si>
    <t>KN</t>
  </si>
  <si>
    <t xml:space="preserve">Revidirano:   </t>
  </si>
  <si>
    <t>RD</t>
  </si>
  <si>
    <t>(RN-nije revidirano/RD-revidirano)</t>
  </si>
  <si>
    <t>RN</t>
  </si>
  <si>
    <t>Tvrtke ovisnih subjekata (prema MSFI):</t>
  </si>
  <si>
    <t>Sjedište:</t>
  </si>
  <si>
    <t>MB:</t>
  </si>
  <si>
    <t>Da</t>
  </si>
  <si>
    <t>Ne</t>
  </si>
  <si>
    <t>Knjigovodstveni servis:</t>
  </si>
  <si>
    <t xml:space="preserve">    (Da/Ne)</t>
  </si>
  <si>
    <t>(tvrtka knjigovodstvenog servisa)</t>
  </si>
  <si>
    <t>Osoba za kontakt:</t>
  </si>
  <si>
    <t>(unosi se samo prezime i ime osobe za kontakt)</t>
  </si>
  <si>
    <t>Telefon:</t>
  </si>
  <si>
    <t>Revizorsko društvo:</t>
  </si>
  <si>
    <t>(tvrtka revizorskog društva)</t>
  </si>
  <si>
    <t>Ovlašteni revizor:</t>
  </si>
  <si>
    <t>(ime i prezime)</t>
  </si>
  <si>
    <t>I. POSLOVNI PRIHODI (AOP 002 do 006)</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</si>
  <si>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</si>
  <si>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</si>
  <si>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</si>
  <si>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</si>
  <si>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</si>
  <si>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II. POSLOVNI RASHODI (AOP 08+009+013+017+018+019+022+029)</t>
  </si>
  <si>
    <t xml:space="preserve">    1. Promjene vrijednosti zaliha proizvodnje u tijeku i gotovih proizvoda</t>
  </si>
  <si>
    <t xml:space="preserve">    2. Materijalni troškovi (AOP 010 do 011)</t>
  </si>
  <si>
    <t xml:space="preserve">        a) Troškovi sirovina i materijala </t>
  </si>
  <si>
    <t xml:space="preserve">        b) Troškovi prodane robe </t>
  </si>
  <si>
    <t xml:space="preserve">        c) Ostali vanjski troškovi </t>
  </si>
  <si>
    <t xml:space="preserve">   3. Troškovi osoblja (AOP 014 do 016)</t>
  </si>
  <si>
    <t xml:space="preserve">        a) Neto plaće i nadnice</t>
  </si>
  <si>
    <t xml:space="preserve">        b) Troškovi poreza i doprinosa iz plaća</t>
  </si>
  <si>
    <t xml:space="preserve">        c) Doprinosi na plaće</t>
  </si>
  <si>
    <t xml:space="preserve">   4. Amortizacija</t>
  </si>
  <si>
    <t xml:space="preserve">   5. Ostali troškovi</t>
  </si>
  <si>
    <t xml:space="preserve">   6. Vrijednosna usklađenja (AOP 020+021)</t>
  </si>
  <si>
    <t xml:space="preserve">       a) dugotrajne imovine osim financijske imovine</t>
  </si>
  <si>
    <t xml:space="preserve">       b) kratkotrajne imovine osim financijske imovine</t>
  </si>
  <si>
    <t xml:space="preserve">   7. Rezerviranja (AOP 023 do 028)</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</si>
  <si>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</si>
  <si>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</si>
  <si>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</si>
  <si>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</si>
  <si>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</si>
  <si>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</si>
  <si>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8. Ostali poslovni rashodi</t>
  </si>
  <si>
    <r>
      <t xml:space="preserve">III. FINANCIJSKI PRIHODI </t>
    </r>
    <r>
      <rPr>
        <sz val="12"/>
        <color theme="2" tint="-0.749992370372631"/>
        <rFont val="Aptos Display"/>
        <family val="2"/>
        <scheme val="major"/>
      </rPr>
      <t>(AOP 031 do 040)</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</si>
  <si>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</si>
  <si>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</si>
  <si>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</si>
  <si>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</si>
  <si>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</si>
  <si>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</si>
  <si>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</si>
  <si>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</si>
  <si>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</si>
  <si>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</si>
  <si>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12"/>
        <color theme="2" tint="-0.749992370372631"/>
        <rFont val="Aptos Display"/>
        <family val="2"/>
        <scheme val="major"/>
      </rPr>
      <t>(AOP 042 do 048)</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</si>
  <si>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</si>
  <si>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</si>
  <si>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</si>
  <si>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</si>
  <si>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</si>
  <si>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</si>
  <si>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</si>
  <si>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</si>
  <si>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</si>
  <si>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</si>
  <si>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</si>
  <si>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12"/>
        <color theme="2" tint="-0.749992370372631"/>
        <rFont val="Aptos Display"/>
        <family val="2"/>
        <scheme val="major"/>
      </rPr>
      <t>(AOP 001+030+049 +050)</t>
    </r>
  </si>
  <si>
    <r>
      <t xml:space="preserve">X.    UKUPNI RASHODI </t>
    </r>
    <r>
      <rPr>
        <sz val="12"/>
        <color theme="2" tint="-0.749992370372631"/>
        <rFont val="Aptos Display"/>
        <family val="2"/>
        <scheme val="major"/>
      </rPr>
      <t>(AOP 007+041+051 + 052)</t>
    </r>
  </si>
  <si>
    <r>
      <t xml:space="preserve">XI.   DOBIT ILI GUBITAK PRIJE OPOREZIVANJA </t>
    </r>
    <r>
      <rPr>
        <sz val="12"/>
        <color theme="2" tint="-0.749992370372631"/>
        <rFont val="Aptos Display"/>
        <family val="2"/>
        <scheme val="major"/>
      </rPr>
      <t>(AOP 053-054)</t>
    </r>
  </si>
  <si>
    <t xml:space="preserve">   1. Dobit prije oporezivanja (AOP 053-054)</t>
  </si>
  <si>
    <t xml:space="preserve">   2. Gubitak prije oporezivanja (AOP 054-053)</t>
  </si>
  <si>
    <t>XII.  POREZ NA DOBIT</t>
  </si>
  <si>
    <t>XIII. DOBIT ILI GUBITAK RAZDOBLJA (AOP 055-059)</t>
  </si>
  <si>
    <t xml:space="preserve">  1. Dobit razdoblja (AOP 055-059)</t>
  </si>
  <si>
    <t xml:space="preserve">  2. Gubitak razdoblja (AOP 059-055)</t>
  </si>
  <si>
    <r>
      <t>XIV. DOBIT ILI GUBITAK PREKINUTOG POSLOVANJA PRIJE OPOREZIVANJA</t>
    </r>
    <r>
      <rPr>
        <sz val="12"/>
        <color theme="2" tint="-0.749992370372631"/>
        <rFont val="Aptos Display"/>
        <family val="2"/>
        <scheme val="major"/>
      </rPr>
      <t xml:space="preserve"> (AOP 063-064)</t>
    </r>
  </si>
  <si>
    <t xml:space="preserve"> 1. Dobit prekinutog poslovanja prije oporezivanja</t>
  </si>
  <si>
    <t xml:space="preserve"> 2. Gubitak prekinutog poslovanja prije oporezivanja</t>
  </si>
  <si>
    <t>XV. POREZ NA DOBIT PREKINUTOG POSLOVANJA</t>
  </si>
  <si>
    <t xml:space="preserve"> 1. Dobit prekinutog poslovanja za razdoblje (AOP 062-065)</t>
  </si>
  <si>
    <t xml:space="preserve"> 2. Gubitak prekinutog poslovanja za razdoblje (AOP 065-062)</t>
  </si>
  <si>
    <r>
      <t xml:space="preserve">XVI. DOBIT ILI GUBITAK PRIJE OPOREZIVANJA </t>
    </r>
    <r>
      <rPr>
        <sz val="12"/>
        <color theme="2" tint="-0.749992370372631"/>
        <rFont val="Aptos Display"/>
        <family val="2"/>
        <scheme val="major"/>
      </rPr>
      <t>(AOP 055+062)</t>
    </r>
  </si>
  <si>
    <t xml:space="preserve"> 1. Dobit prije oporezivanja (AOP 068)</t>
  </si>
  <si>
    <t xml:space="preserve"> 2. Gubitak prije oporezivanja (AOP 068)</t>
  </si>
  <si>
    <r>
      <t xml:space="preserve">XVII. POREZ NA DOBIT </t>
    </r>
    <r>
      <rPr>
        <sz val="12"/>
        <color theme="2" tint="-0.749992370372631"/>
        <rFont val="Aptos Display"/>
        <family val="2"/>
        <scheme val="major"/>
      </rPr>
      <t>(AOP 058+065)</t>
    </r>
  </si>
  <si>
    <r>
      <t xml:space="preserve">XVIII. DOBIT ILI GUBITAK RAZDOBLJA </t>
    </r>
    <r>
      <rPr>
        <sz val="12"/>
        <color theme="2" tint="-0.749992370372631"/>
        <rFont val="Aptos Display"/>
        <family val="2"/>
        <scheme val="major"/>
      </rPr>
      <t>(AOP 068-071)</t>
    </r>
  </si>
  <si>
    <t xml:space="preserve"> 1. Dobit razdoblja (AOP 068-071)</t>
  </si>
  <si>
    <t xml:space="preserve"> 2. Gubitak razdoblja (AOP 071-068)</t>
  </si>
  <si>
    <r>
      <t xml:space="preserve">XIX. DOBIT ILI GUBITAK RAZDOBLJA </t>
    </r>
    <r>
      <rPr>
        <sz val="12"/>
        <color theme="2"/>
        <rFont val="Aptos Display"/>
        <family val="2"/>
        <scheme val="major"/>
      </rPr>
      <t>(AOP 076+077)</t>
    </r>
  </si>
  <si>
    <t xml:space="preserve"> 1. Pripisana imateljima kapitala matice</t>
  </si>
  <si>
    <t xml:space="preserve"> 2. Pripisana manjinskom (nekontrolirajućem) interesu</t>
  </si>
  <si>
    <t xml:space="preserve">I. DOBIT ILI GUBITAK RAZDOBLJA </t>
  </si>
  <si>
    <t xml:space="preserve">II. OSTALA SVEOBUHVATNA DOBIT/GUBITAK PRIJE POREZA (AOP 80 +  87)   </t>
  </si>
  <si>
    <t>III. Stavke koje neće biti reklasificirane u dobit ili gubitak (AOP 081 do 085)</t>
  </si>
  <si>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</si>
  <si>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</si>
  <si>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</si>
  <si>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</si>
  <si>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</si>
  <si>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</si>
  <si>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IV. Stavke koje je moguće reklasificirati u dobit ili gubitak (AOP 088 do 095)</t>
  </si>
  <si>
    <t>1. Tečajne razlike iz preračuna inozemnog poslovanja</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</si>
  <si>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</si>
  <si>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</si>
  <si>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</si>
  <si>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</si>
  <si>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</si>
  <si>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</si>
  <si>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</si>
  <si>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</si>
  <si>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 NETO OSTALA SVEOBUHVATNA DOBIT ILI GUBITAK </t>
    </r>
    <r>
      <rPr>
        <sz val="12"/>
        <color theme="2" tint="-0.749992370372631"/>
        <rFont val="Aptos Display"/>
        <family val="2"/>
        <scheme val="major"/>
      </rPr>
      <t>(AOP 080+087 - 086 - 096)</t>
    </r>
  </si>
  <si>
    <r>
      <t xml:space="preserve">VI. SVEOBUHVATNA DOBIT ILI GUBITAK RAZDOBLJA </t>
    </r>
    <r>
      <rPr>
        <sz val="12"/>
        <color theme="2" tint="-0.749992370372631"/>
        <rFont val="Aptos Display"/>
        <family val="2"/>
        <scheme val="major"/>
      </rPr>
      <t>(AOP 078+097)</t>
    </r>
  </si>
  <si>
    <t>VII. SVEOBUHVATNA DOBIT ILI GUBITAK RAZDOBLJA (AOP 100+101)</t>
  </si>
  <si>
    <t>1. Pripisana imateljima kapitala matice</t>
  </si>
  <si>
    <t>2. Pripisana manjinskom (nekontrolirajućem) interesu</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</si>
  <si>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</si>
  <si>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</si>
  <si>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</si>
  <si>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</si>
  <si>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</si>
  <si>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</si>
  <si>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</si>
  <si>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</si>
  <si>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</si>
  <si>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</si>
  <si>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</si>
  <si>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I.  Povećanje ili smanjenje novčanih tokova prije promjena u radnom kapitalu (AOP 001+002)</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</si>
  <si>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</si>
  <si>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</si>
  <si>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</si>
  <si>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</si>
  <si>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</si>
  <si>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t>II. Novac iz poslovanja (AOP 011+012)</t>
  </si>
  <si>
    <t>4. Novčani izdaci za kamate</t>
  </si>
  <si>
    <t>5. Plaćeni porez na dobit</t>
  </si>
  <si>
    <t>A) NETO NOVČANI TOKOVI OD POSLOVNIH AKTIVNOSTI (AOP 017 do 019)</t>
  </si>
  <si>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</si>
  <si>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</si>
  <si>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</si>
  <si>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</si>
  <si>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</si>
  <si>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</si>
  <si>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</si>
  <si>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t>III. Ukupno novčani primici od investicijskih aktivnosti (AOP 021 do 026)</t>
  </si>
  <si>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</si>
  <si>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</si>
  <si>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</si>
  <si>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</si>
  <si>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</si>
  <si>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t>IV. Ukupno novčani izdaci od investicijskih aktivnosti (AOP 028 do 032)</t>
  </si>
  <si>
    <t>B) NETO NOVČANI TOKOVI OD INVESTICIJSKIH AKTIVNOSTI (AOP 027+033)</t>
  </si>
  <si>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</si>
  <si>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</si>
  <si>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</si>
  <si>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</si>
  <si>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</si>
  <si>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12"/>
        <color theme="2"/>
        <rFont val="Aptos Narrow"/>
        <family val="2"/>
        <scheme val="minor"/>
      </rPr>
      <t>(AOP 035 do 038)</t>
    </r>
  </si>
  <si>
    <t>1. Novčani izdaci za otplatu glavnice kredita, pozajmica i drugih posudbi i dužničkih financijskih instrumenata</t>
  </si>
  <si>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</si>
  <si>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</si>
  <si>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</si>
  <si>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</si>
  <si>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12"/>
        <color theme="2"/>
        <rFont val="Aptos Narrow"/>
        <family val="2"/>
        <scheme val="minor"/>
      </rPr>
      <t>(AOP 040 do 044)</t>
    </r>
  </si>
  <si>
    <r>
      <t xml:space="preserve">C) NETO NOVČANI TOKOVI OD FINANCIJSKIH AKTIVNOSTI </t>
    </r>
    <r>
      <rPr>
        <sz val="12"/>
        <color theme="2"/>
        <rFont val="Aptos Narrow"/>
        <family val="2"/>
        <scheme val="minor"/>
      </rPr>
      <t>(AOP 039+045)</t>
    </r>
  </si>
  <si>
    <t>1. Nerealizirane tečajne razlike po novcu i novčanim ekvivalentima</t>
  </si>
  <si>
    <r>
      <t xml:space="preserve">D) NETO POVEĆANJE ILI SMANJENJE NOVČANNIH TOKOVA </t>
    </r>
    <r>
      <rPr>
        <sz val="12"/>
        <color theme="2"/>
        <rFont val="Aptos Narrow"/>
        <family val="2"/>
        <scheme val="minor"/>
      </rPr>
      <t>(AOP 020+034+046+047)</t>
    </r>
  </si>
  <si>
    <t>E) NOVAC I NOVČANI EKVIVALENTI NA POČETKU RAZDOBLJA</t>
  </si>
  <si>
    <r>
      <t xml:space="preserve">F) NOVAC I NOVČANI EKVIVALENTI NA KRAJU RAZDOBLJA </t>
    </r>
    <r>
      <rPr>
        <sz val="12"/>
        <color theme="2"/>
        <rFont val="Aptos Narrow"/>
        <family val="2"/>
        <scheme val="minor"/>
      </rPr>
      <t>(AOP 048+049)</t>
    </r>
  </si>
  <si>
    <t>HORIZONTALNA ANALIZA</t>
  </si>
  <si>
    <t>00313017</t>
  </si>
  <si>
    <t>080192242</t>
  </si>
  <si>
    <t>19680551758</t>
  </si>
  <si>
    <t xml:space="preserve">747800L0D5F39CX8NA43 </t>
  </si>
  <si>
    <t>90298</t>
  </si>
  <si>
    <t>Span d.d.</t>
  </si>
  <si>
    <t>Zagreb</t>
  </si>
  <si>
    <t>Koturaška cesta 47</t>
  </si>
  <si>
    <t xml:space="preserve">info@span.eu	</t>
  </si>
  <si>
    <t>www.span.eu</t>
  </si>
  <si>
    <t>Ana Vukšić</t>
  </si>
  <si>
    <t xml:space="preserve">BILJEŠKE UZ FINANCIJSKE IZVJEŠTAJE - GFI
Naziv izdavatelja: Span d.d.
Sjedište: Koturaška cesta 47, Zagreb, Hrvatska
OIB: 19680551758
MBS: 080192242
Izvještajno razdoblje: 01.01.2023. do 31.12.2023.
Bilješke uz financijske izvještaje za 2023. godinu priložene su u revidiranim rezultatima poslovanja Span Grupe i društva Span d.d. za 2023. godinu koji je dostupan na internetskim stranicama Zagrebačke burze.
Godišnji izvještaj Span Grupe i društva Span d.d. za 2022. godinu dostupan je na internetskim stranicama tvrtke Span d.d.
Računovodstvene politike koje se primjenjuju prilikom sastavljanja financijskih izvještaja za izvještajno razdoblje iste su kao i u posljednjim godišnjim financijskim izvještajima.
Span d.d. je izdao korporativne garancije u iznosu 5.043 tisuća eura (od toga za povezana društva 2.874 tisuća eura), zadužnice u iznosu 31.657 tisuća eura (od toga za povezana društva 1.481 tisuća eura) te mjenice u iznosu 6.800 tisuća eura (od toga za povezana društva 400 tisuća eura).
Prosječan broj zaposlenih Span Grupe u razdoblju od 1.1.2023. do 31.12.2023. godine bio je 834. Prosječan broj zaposlenih društva Span d.d. u razdoblju od 1.1.2023. do 31.12.2023. godine bio je 626.
U promatranom razdoblju društvo Span d.d. kapitaliziralo je trošak rada koji se odnosi na nastavak razvoja interno generirane nematerijalne imovine. Ukupan iznos troška zaposlenih tijekom razdoblja iznosi 23.799  tisuća eura od čega iznos od 23.476 tisuća eura  direktno tereti troškove razdoblja, dok je 324 tisuća eura kapitalizirano. Kapitalizirani trošak raščlanjen je na neto plaće (196 tisuća eura), poreze i doprinose iz plaća (69 tisuća eura) te doprinose na plaće (59 tisuća eura). U promatranom razdoblju Span Grupa kapitalizirala je trošak rada koji se odnosi na nastavak razvoja interno generirane nematerijalne imovine. Ukupan iznos troška zaposlenih tijekom razdoblja iznosi 32.569 tisuća eura od čega iznos od 32.197 tisuća eura direktno tereti troškove razdoblja, dok je 372 tisuće eura kapitalizirano. Kapitalizirani trošak raščlanjen je na neto plaće (227 tisuća eura), poreze i doprinose iz plaća (84 tisuća eura) te doprinose na plaće (61 tisuća eura).
Odgođena porezna imovina Span Grupe na dan 31.12.2023. iznosi 1.724 tisuće eura, a društva Span d.d. 1.145 tisuće eura. U Span Grupi je u izvještajnom razdoblju povećana odgođena porezna imovina za 63  tisuće eura, a u društvu Span d.d. odgođena porezna imovina smanjena je za 196 tisuće eura. Smanjenje odgođene porezne imovine odnosi se na obvezu poreza na dobit koja je utvrđena na ostvareni rezultat u izvještanom razdoblju. 
Span d.d. drži sudjelujući udjel u kapitalu u poduzećima Trilix d.o.o., Zagreb i Bonsai d.o.o., Zagreb. Iznos kapitala koji društvo Span d.d. drži u poduzeću Trilix d.o.o. iznosi 60%, odnosno 298 tisuća eura, iznos ukupnog kapitala i rezervi društva Trilix d.o.o. iznosi 497 tisuća eura, a dobitak u poslovnoj godini 2023. iznosi 233 tisuća eura. Iznos kapitala koji društvo Span d.d. drži u poduzeću Bonsai d.o.o. iznosi 70%, odnosno 278 tisuća eura, iznos ukupnog kapitala i rezervi društva Bonsai d.o.o. iznosi 396 tisuća eura, a dobitak u poslovnoj godini 2023. iznosi 31 tisuća eura.
Poduzetnici gdje Span d.d. ima neograničenu odgovornost su: Span d.o.o., Ljubljana, Span IT Ltd., London, Span USA Inc., Chicago, Span LLC, Baku, Span GmbH, Munich, LLC Span, Kiev, SPAN SWISS AG, Zurich, SPAN-IT SRL, Moldova, Ekobit d.o.o., Zagreb i Span Centar kibernetičke sigurnosti d.o.o., Zagreb.  Društvo je krajem ožujka 2023. godine kupilo poslovne udjele u društvu GT Tarkvara, Estonija.  Društvo je dana 8. rujna 2023. godine osnovalo Span društvo s ograničenom odgovornošću u Gruziji.
</t>
  </si>
  <si>
    <t>IZVJEŠTAJ O OSTALOJ SVEOBUHVATNOJ DOBITI (popunjava poduzetnik obveznik primjene MSFI-a)</t>
  </si>
  <si>
    <t>DODATAK Izvještaju o  ostaloj sveobuhvatnoj dobiti (popunjava poduzetnik koji sastavlja konsolidirani izvještaj)</t>
  </si>
  <si>
    <t>DODATAK RDG-u (popunjava poduzetnik koji sastavlja konsolidirani godišnji financijski izvještaj)</t>
  </si>
  <si>
    <t>Koeficijent financiranja</t>
  </si>
  <si>
    <t xml:space="preserve">Dinamički pokazatelji </t>
  </si>
  <si>
    <t xml:space="preserve">Pokriće troškova kamata </t>
  </si>
  <si>
    <t>Faktor zaduženosti</t>
  </si>
  <si>
    <t>POKAZATELJI AKTIVNOSTI</t>
  </si>
  <si>
    <r>
      <t>Koeficij</t>
    </r>
    <r>
      <rPr>
        <sz val="11"/>
        <color theme="1"/>
        <rFont val="Aptos Narrow"/>
        <family val="2"/>
        <scheme val="minor"/>
      </rPr>
      <t>ent obrta ukupne imovine</t>
    </r>
  </si>
  <si>
    <r>
      <t>Koeficij</t>
    </r>
    <r>
      <rPr>
        <sz val="11"/>
        <color theme="1"/>
        <rFont val="Aptos Narrow"/>
        <family val="2"/>
        <scheme val="minor"/>
      </rPr>
      <t>ent obrta kratkotrajne imovine</t>
    </r>
  </si>
  <si>
    <r>
      <t>Koeficij</t>
    </r>
    <r>
      <rPr>
        <sz val="11"/>
        <color theme="1"/>
        <rFont val="Aptos Narrow"/>
        <family val="2"/>
        <scheme val="minor"/>
      </rPr>
      <t>ent obrta potraživanja</t>
    </r>
  </si>
  <si>
    <t>Trajanje naplate potraživanja u danima</t>
  </si>
  <si>
    <t>POKAZATELJI EKONOMIČNOSTI</t>
  </si>
  <si>
    <t>Ekonomičnost ukupnog poslovanja</t>
  </si>
  <si>
    <t>Ekonomičnost  poslovanja</t>
  </si>
  <si>
    <t>Ekonomičnost financiranja</t>
  </si>
  <si>
    <t xml:space="preserve">(AOP 097 DUGOROČNE OBVEZE + AOP 109 KRATKOROČNE OBVEZE)  / AOP 067  KAPITAL I REZERVE </t>
  </si>
  <si>
    <t>(AOP 056 Dobit prije oporezivanja + AOP 044 Rashodi s osnove kamata i slični rashodi) / AOP 044 Rashodi s osnove kamata i slični rashodi</t>
  </si>
  <si>
    <t>(AOP 097 DUGOROČNE OBVEZE + / AOP 109 KRATKOROČNE OBVEZE) / (084 Zadržana dobit + 017 Amortizacija)</t>
  </si>
  <si>
    <t>053 UKUPNI PRIHODI / 065 UKUPNO AKTIVA</t>
  </si>
  <si>
    <t xml:space="preserve">053 UKUPNI PRIHODI / 037 KRATKOTRAJNA IMOVINA </t>
  </si>
  <si>
    <t>001 POSLOVNI PRIHODI/ 046 POTRAŽIVANJA</t>
  </si>
  <si>
    <t>365/001 POSLOVNI PRIHODI/ 046 POTRAŽIVANJA</t>
  </si>
  <si>
    <t>053  UKUPNI PRIHODI / 054 UKUPNI RASHODI</t>
  </si>
  <si>
    <t xml:space="preserve">001 POSLOVNI PRIHODI / 007 POSLOVNI RASHODI </t>
  </si>
  <si>
    <t>030 FINANCIJSKI PRIHODI / 041 FINANCIJSKI RASHODI</t>
  </si>
  <si>
    <t>POKAZATELJI LIKVIDNOSTI</t>
  </si>
  <si>
    <t>Koeficijent trenutne likvidnosti</t>
  </si>
  <si>
    <t>Koeficijent ubrzane likvidnosti</t>
  </si>
  <si>
    <t>Koeficijent tekuće likvidnosti</t>
  </si>
  <si>
    <t>Koeficijent financijske stabilnosti</t>
  </si>
  <si>
    <t>POKAZATELJI ZADUŽENOSTI</t>
  </si>
  <si>
    <t xml:space="preserve">Statički pokazatelji </t>
  </si>
  <si>
    <t>Koeficijenti zaduženosti</t>
  </si>
  <si>
    <t>Koeficijent vlastitog financiranja</t>
  </si>
  <si>
    <t>FORMULA</t>
  </si>
  <si>
    <t xml:space="preserve">AOP 063 NOVAC U BANCI I BLAGAJNI/AOP 109 KRATKOROČNE OBVEZE </t>
  </si>
  <si>
    <t xml:space="preserve">(AOP 063 NOVAC U BANCI I BLAGAJNI + AOP 046 POTRAŽIVANJA)/AOP 109 KRATKOROČNE OBVEZE </t>
  </si>
  <si>
    <t xml:space="preserve">AOP 037 KRATKOTRAJNA IMOVINA/AOP 109 KRATKOROČNE OBVEZE </t>
  </si>
  <si>
    <t>AOP 002 DUGOTRAJNA IMOVINA/ (AOP 067 KAPITAL I  + 097  DUGOROČNE OBVEZE)</t>
  </si>
  <si>
    <t>(AOP 097 DUGOROČNE OBVEZE + AOP 109 KRATKOROČNE OBVEZE) / 065 UKUPNO AKTIVA</t>
  </si>
  <si>
    <t>AOP 067  KAPITAL I REZERVE / 065 UKUPNO AKTIVA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</si>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</sst>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numFmt numFmtId="165" formatCode="_-* #,##0_-;\-* #,##0_-;_-* &quot;-&quot;??_-;_-@_-"/>
  </numFmts>
  <fonts count="43" x14ac:knownFonts="1">
    <font>
      <sz val="11"/>
      <color theme="1"/>
      <name val="Aptos Narrow"/>
      <family val="2"/>
      <charset val="238"/>
      <scheme val="minor"/>
    </font>
    <font>
      <sz val="11"/>
      <color theme="1"/>
      <name val="Aptos Narrow"/>
      <family val="2"/>
      <charset val="238"/>
      <scheme val="minor"/>
    </font>
    <font>
      <b/>
      <sz val="12"/>
      <color theme="2" tint="-0.749992370372631"/>
      <name val="Bahnschrift"/>
      <family val="2"/>
      <charset val="238"/>
    </font>
    <font>
      <b/>
      <sz val="11"/>
      <color theme="2" tint="-0.749992370372631"/>
      <name val="Bahnschrift"/>
      <family val="2"/>
      <charset val="238"/>
    </font>
    <font>
      <sz val="12"/>
      <color theme="2" tint="-0.749992370372631"/>
      <name val="Bahnschrift"/>
      <family val="2"/>
      <charset val="238"/>
    </font>
    <font>
      <b/>
      <sz val="12"/>
      <color theme="2"/>
      <name val="Bahnschrift"/>
      <family val="2"/>
      <charset val="238"/>
    </font>
    <font>
      <sz val="11"/>
      <color theme="2" tint="-0.749992370372631"/>
      <name val="Bahnschrift"/>
      <family val="2"/>
      <charset val="238"/>
    </font>
    <font>
      <b/>
      <sz val="12"/>
      <color theme="1"/>
      <name val="Arial"/>
      <family val="2"/>
      <charset val="238"/>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Aptos Narrow"/>
      <family val="2"/>
      <charset val="238"/>
      <scheme val="minor"/>
    </font>
    <font>
      <b/>
      <sz val="12"/>
      <color theme="1"/>
      <name val="Arial Rounded MT Bold"/>
      <family val="2"/>
    </font>
    <font>
      <sz val="11"/>
      <name val="Arial"/>
      <family val="2"/>
      <charset val="238"/>
    </font>
    <font>
      <sz val="8"/>
      <name val="Arial"/>
      <family val="2"/>
      <charset val="238"/>
    </font>
    <font>
      <sz val="10"/>
      <name val="Times New Roman"/>
      <family val="1"/>
      <charset val="238"/>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12"/>
      <color theme="2" tint="-0.749992370372631"/>
      <name val="Aptos Display"/>
      <family val="2"/>
      <scheme val="major"/>
    </font>
    <font>
      <b/>
      <sz val="12"/>
      <color theme="1"/>
      <name val="Aptos Narrow"/>
      <family val="2"/>
      <scheme val="minor"/>
    </font>
    <font>
      <sz val="10"/>
      <name val="Arial"/>
      <family val="2"/>
      <charset val="238"/>
    </font>
    <font>
      <sz val="12"/>
      <color theme="2" tint="-0.749992370372631"/>
      <name val="Aptos Display"/>
      <family val="2"/>
      <scheme val="major"/>
    </font>
    <font>
      <i/>
      <sz val="12"/>
      <color theme="2" tint="-0.749992370372631"/>
      <name val="Aptos Display"/>
      <family val="2"/>
      <scheme val="major"/>
    </font>
    <font>
      <b/>
      <sz val="12"/>
      <color theme="2"/>
      <name val="Aptos Display"/>
      <family val="2"/>
      <scheme val="major"/>
    </font>
    <font>
      <sz val="12"/>
      <color theme="2"/>
      <name val="Aptos Display"/>
      <family val="2"/>
      <scheme val="major"/>
    </font>
    <font>
      <b/>
      <sz val="12"/>
      <color theme="2"/>
      <name val="Aptos Narrow"/>
      <family val="2"/>
      <scheme val="minor"/>
    </font>
    <font>
      <sz val="11"/>
      <color theme="2"/>
      <name val="Aptos Narrow"/>
      <family val="2"/>
      <scheme val="minor"/>
    </font>
    <font>
      <sz val="12"/>
      <name val="Aptos Narrow"/>
      <family val="2"/>
      <scheme val="minor"/>
    </font>
    <font>
      <b/>
      <sz val="12"/>
      <name val="Aptos Narrow"/>
      <family val="2"/>
      <scheme val="minor"/>
    </font>
    <font>
      <sz val="12"/>
      <color theme="2" tint="-0.749992370372631"/>
      <name val="Aptos Narrow"/>
      <family val="2"/>
      <scheme val="minor"/>
    </font>
    <font>
      <b/>
      <sz val="12"/>
      <color theme="2" tint="-0.749992370372631"/>
      <name val="Aptos Narrow"/>
      <family val="2"/>
      <scheme val="minor"/>
    </font>
    <font>
      <i/>
      <sz val="12"/>
      <name val="Aptos Narrow"/>
      <family val="2"/>
      <scheme val="minor"/>
    </font>
    <font>
      <sz val="12"/>
      <color theme="2"/>
      <name val="Aptos Narrow"/>
      <family val="2"/>
      <scheme val="minor"/>
    </font>
    <font>
      <b/>
      <sz val="12"/>
      <color indexed="18"/>
      <name val="Aptos Narrow"/>
      <family val="2"/>
      <scheme val="minor"/>
    </font>
    <font>
      <sz val="12"/>
      <color theme="1"/>
      <name val="Aptos Narrow"/>
      <family val="2"/>
      <scheme val="minor"/>
    </font>
    <font>
      <b/>
      <sz val="11"/>
      <color theme="1"/>
      <name val="Aptos Narrow"/>
      <family val="2"/>
      <scheme val="minor"/>
    </font>
    <font>
      <b/>
      <i/>
      <sz val="11"/>
      <color rgb="FFC00000"/>
      <name val="Aptos Narrow"/>
      <family val="2"/>
      <scheme val="minor"/>
    </font>
    <font>
      <sz val="11"/>
      <color theme="1"/>
      <name val="Aptos Narrow"/>
      <family val="2"/>
      <scheme val="minor"/>
    </font>
  </fonts>
  <fills count="32">
    <fill>
      <patternFill patternType="none"/>
    </fill>
    <fill>
      <patternFill patternType="gray125"/>
    </fill>
    <fill>
      <patternFill patternType="solid">
        <fgColor rgb="FFFFFF99"/>
        <bgColor indexed="64"/>
      </patternFill>
    </fill>
    <fill>
      <patternFill patternType="solid">
        <fgColor theme="2" tint="-9.9948118533890809E-2"/>
        <bgColor indexed="64"/>
      </patternFill>
    </fill>
    <fill>
      <patternFill patternType="solid">
        <fgColor theme="2"/>
        <bgColor indexed="64"/>
      </patternFill>
    </fill>
    <fill>
      <patternFill patternType="solid">
        <fgColor theme="4" tint="0.39994506668294322"/>
        <bgColor indexed="64"/>
      </patternFill>
    </fill>
    <fill>
      <patternFill patternType="solid">
        <fgColor theme="7"/>
        <bgColor indexed="64"/>
      </patternFill>
    </fill>
    <fill>
      <patternFill patternType="solid">
        <fgColor theme="5" tint="0.39994506668294322"/>
        <bgColor indexed="64"/>
      </patternFill>
    </fill>
    <fill>
      <patternFill patternType="solid">
        <fgColor theme="5" tint="0.39997558519241921"/>
        <bgColor indexed="64"/>
      </patternFill>
    </fill>
    <fill>
      <patternFill patternType="solid">
        <fgColor rgb="FFC00000"/>
        <bgColor indexed="64"/>
      </patternFill>
    </fill>
    <fill>
      <patternFill patternType="solid">
        <fgColor indexed="2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7" tint="0.39997558519241921"/>
        <bgColor indexed="64"/>
      </patternFill>
    </fill>
    <fill>
      <patternFill patternType="solid">
        <fgColor theme="7" tint="0.3999450666829432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59996337778862885"/>
        <bgColor indexed="64"/>
      </patternFill>
    </fill>
    <fill>
      <patternFill patternType="solid">
        <fgColor rgb="FF0070C0"/>
        <bgColor indexed="64"/>
      </patternFill>
    </fill>
    <fill>
      <patternFill patternType="solid">
        <fgColor theme="3" tint="0.24994659260841701"/>
        <bgColor indexed="64"/>
      </patternFill>
    </fill>
    <fill>
      <patternFill patternType="solid">
        <fgColor theme="3" tint="9.9978637043366805E-2"/>
        <bgColor indexed="64"/>
      </patternFill>
    </fill>
    <fill>
      <patternFill patternType="solid">
        <fgColor theme="3" tint="9.9948118533890809E-2"/>
        <bgColor indexed="64"/>
      </patternFill>
    </fill>
    <fill>
      <patternFill patternType="solid">
        <fgColor theme="5" tint="-0.249977111117893"/>
        <bgColor indexed="64"/>
      </patternFill>
    </fill>
    <fill>
      <patternFill patternType="mediumGray">
        <fgColor indexed="22"/>
        <bgColor theme="4"/>
      </patternFill>
    </fill>
    <fill>
      <patternFill patternType="solid">
        <fgColor theme="4"/>
        <bgColor indexed="64"/>
      </patternFill>
    </fill>
    <fill>
      <patternFill patternType="solid">
        <fgColor theme="5" tint="0.59999389629810485"/>
        <bgColor indexed="64"/>
      </patternFill>
    </fill>
    <fill>
      <patternFill patternType="solid">
        <fgColor theme="5"/>
        <bgColor indexed="64"/>
      </patternFill>
    </fill>
    <fill>
      <patternFill patternType="solid">
        <fgColor theme="5" tint="-0.24994659260841701"/>
        <bgColor indexed="64"/>
      </patternFill>
    </fill>
    <fill>
      <patternFill patternType="solid">
        <fgColor rgb="FF00B0F0"/>
        <bgColor indexed="64"/>
      </patternFill>
    </fill>
  </fills>
  <borders count="47">
    <border>
      <left/>
      <right/>
      <top/>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ck">
        <color indexed="64"/>
      </right>
      <top style="dashed">
        <color indexed="64"/>
      </top>
      <bottom style="dashed">
        <color indexed="64"/>
      </bottom>
      <diagonal/>
    </border>
    <border>
      <left style="thick">
        <color indexed="64"/>
      </left>
      <right style="dashed">
        <color indexed="64"/>
      </right>
      <top style="thick">
        <color indexed="64"/>
      </top>
      <bottom style="dashed">
        <color indexed="64"/>
      </bottom>
      <diagonal/>
    </border>
    <border>
      <left style="dashed">
        <color indexed="64"/>
      </left>
      <right style="dashed">
        <color indexed="64"/>
      </right>
      <top style="thick">
        <color auto="1"/>
      </top>
      <bottom style="dashed">
        <color indexed="64"/>
      </bottom>
      <diagonal/>
    </border>
    <border>
      <left style="dashed">
        <color indexed="64"/>
      </left>
      <right style="thick">
        <color indexed="64"/>
      </right>
      <top style="thick">
        <color indexed="64"/>
      </top>
      <bottom style="dashed">
        <color indexed="64"/>
      </bottom>
      <diagonal/>
    </border>
    <border>
      <left style="thick">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thick">
        <color indexed="64"/>
      </right>
      <top style="dashed">
        <color indexed="64"/>
      </top>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thick">
        <color indexed="64"/>
      </right>
      <top style="dashed">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dashed">
        <color indexed="64"/>
      </right>
      <top style="thick">
        <color indexed="64"/>
      </top>
      <bottom style="dashed">
        <color indexed="64"/>
      </bottom>
      <diagonal/>
    </border>
    <border>
      <left style="thick">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ck">
        <color indexed="64"/>
      </left>
      <right/>
      <top style="dashed">
        <color indexed="64"/>
      </top>
      <bottom style="thick">
        <color indexed="64"/>
      </bottom>
      <diagonal/>
    </border>
    <border>
      <left/>
      <right/>
      <top style="dashed">
        <color indexed="64"/>
      </top>
      <bottom style="thick">
        <color indexed="64"/>
      </bottom>
      <diagonal/>
    </border>
    <border>
      <left/>
      <right style="dashed">
        <color indexed="64"/>
      </right>
      <top style="dashed">
        <color indexed="64"/>
      </top>
      <bottom style="thick">
        <color indexed="64"/>
      </bottom>
      <diagonal/>
    </border>
    <border>
      <left style="thick">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thick">
        <color indexed="64"/>
      </right>
      <top/>
      <bottom style="dashed">
        <color indexed="64"/>
      </bottom>
      <diagonal/>
    </border>
    <border>
      <left/>
      <right style="thick">
        <color indexed="64"/>
      </right>
      <top style="dashed">
        <color indexed="64"/>
      </top>
      <bottom style="dashed">
        <color indexed="64"/>
      </bottom>
      <diagonal/>
    </border>
    <border>
      <left style="thick">
        <color indexed="64"/>
      </left>
      <right style="dashed">
        <color indexed="64"/>
      </right>
      <top style="thick">
        <color indexed="64"/>
      </top>
      <bottom style="thick">
        <color indexed="64"/>
      </bottom>
      <diagonal/>
    </border>
    <border>
      <left style="dashed">
        <color indexed="64"/>
      </left>
      <right style="dashed">
        <color indexed="64"/>
      </right>
      <top style="thick">
        <color indexed="64"/>
      </top>
      <bottom style="thick">
        <color indexed="64"/>
      </bottom>
      <diagonal/>
    </border>
    <border>
      <left style="dashed">
        <color indexed="64"/>
      </left>
      <right style="thick">
        <color indexed="64"/>
      </right>
      <top style="thick">
        <color indexed="64"/>
      </top>
      <bottom style="thick">
        <color indexed="64"/>
      </bottom>
      <diagonal/>
    </border>
    <border>
      <left style="thick">
        <color indexed="64"/>
      </left>
      <right style="dashed">
        <color indexed="64"/>
      </right>
      <top/>
      <bottom/>
      <diagonal/>
    </border>
    <border>
      <left style="dashed">
        <color indexed="64"/>
      </left>
      <right style="dashed">
        <color indexed="64"/>
      </right>
      <top/>
      <bottom/>
      <diagonal/>
    </border>
    <border>
      <left style="dashed">
        <color indexed="64"/>
      </left>
      <right style="thick">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5" fillId="0" borderId="0"/>
  </cellStyleXfs>
  <cellXfs count="396">
    <xf numFmtId="0" fontId="0" fillId="0" borderId="0" xfId="0"/>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0" borderId="0" xfId="0" applyFont="1"/>
    <xf numFmtId="0" fontId="4" fillId="0" borderId="0" xfId="0" applyFont="1"/>
    <xf numFmtId="0" fontId="4" fillId="4" borderId="1" xfId="0" applyFont="1" applyFill="1" applyBorder="1"/>
    <xf numFmtId="0" fontId="4" fillId="4" borderId="3" xfId="0" applyFont="1" applyFill="1" applyBorder="1"/>
    <xf numFmtId="0" fontId="4" fillId="4" borderId="4" xfId="0" applyFont="1" applyFill="1" applyBorder="1"/>
    <xf numFmtId="0" fontId="2" fillId="5" borderId="5" xfId="0" applyFont="1" applyFill="1" applyBorder="1" applyAlignment="1">
      <alignment horizontal="left"/>
    </xf>
    <xf numFmtId="164" fontId="2" fillId="5" borderId="6" xfId="0" applyNumberFormat="1" applyFont="1" applyFill="1" applyBorder="1" applyAlignment="1">
      <alignment horizontal="center"/>
    </xf>
    <xf numFmtId="165" fontId="4" fillId="5" borderId="6" xfId="1" applyNumberFormat="1" applyFont="1" applyFill="1" applyBorder="1" applyAlignment="1"/>
    <xf numFmtId="165" fontId="4" fillId="5" borderId="7" xfId="1" applyNumberFormat="1" applyFont="1" applyFill="1" applyBorder="1" applyAlignment="1"/>
    <xf numFmtId="165" fontId="2" fillId="5" borderId="6" xfId="1" applyNumberFormat="1" applyFont="1" applyFill="1" applyBorder="1" applyAlignment="1"/>
    <xf numFmtId="165" fontId="2" fillId="5" borderId="7" xfId="1" applyNumberFormat="1" applyFont="1" applyFill="1" applyBorder="1" applyAlignment="1"/>
    <xf numFmtId="0" fontId="4" fillId="7" borderId="5" xfId="0" applyFont="1" applyFill="1" applyBorder="1" applyAlignment="1">
      <alignment horizontal="left"/>
    </xf>
    <xf numFmtId="164" fontId="2" fillId="7" borderId="6" xfId="0" applyNumberFormat="1" applyFont="1" applyFill="1" applyBorder="1" applyAlignment="1">
      <alignment horizontal="center"/>
    </xf>
    <xf numFmtId="165" fontId="4" fillId="7" borderId="6" xfId="1" applyNumberFormat="1" applyFont="1" applyFill="1" applyBorder="1" applyAlignment="1"/>
    <xf numFmtId="165" fontId="4" fillId="7" borderId="7" xfId="1" applyNumberFormat="1" applyFont="1" applyFill="1" applyBorder="1" applyAlignment="1"/>
    <xf numFmtId="0" fontId="4" fillId="0" borderId="5" xfId="0" applyFont="1" applyBorder="1" applyAlignment="1">
      <alignment horizontal="left"/>
    </xf>
    <xf numFmtId="164" fontId="2" fillId="0" borderId="6" xfId="0" applyNumberFormat="1" applyFont="1" applyBorder="1" applyAlignment="1">
      <alignment horizontal="center"/>
    </xf>
    <xf numFmtId="165" fontId="4" fillId="0" borderId="6" xfId="1" applyNumberFormat="1" applyFont="1" applyBorder="1" applyAlignment="1"/>
    <xf numFmtId="165" fontId="4" fillId="0" borderId="7" xfId="1" applyNumberFormat="1" applyFont="1" applyBorder="1" applyAlignment="1"/>
    <xf numFmtId="0" fontId="5" fillId="9" borderId="5" xfId="0" applyFont="1" applyFill="1" applyBorder="1" applyAlignment="1">
      <alignment horizontal="left"/>
    </xf>
    <xf numFmtId="164" fontId="5" fillId="9" borderId="6" xfId="0" applyNumberFormat="1" applyFont="1" applyFill="1" applyBorder="1" applyAlignment="1">
      <alignment horizontal="center"/>
    </xf>
    <xf numFmtId="165" fontId="5" fillId="9" borderId="6" xfId="1" applyNumberFormat="1" applyFont="1" applyFill="1" applyBorder="1" applyAlignment="1"/>
    <xf numFmtId="165" fontId="5" fillId="9" borderId="7" xfId="1" applyNumberFormat="1" applyFont="1" applyFill="1" applyBorder="1" applyAlignment="1"/>
    <xf numFmtId="0" fontId="4" fillId="11" borderId="5" xfId="0" applyFont="1" applyFill="1" applyBorder="1" applyAlignment="1">
      <alignment horizontal="left"/>
    </xf>
    <xf numFmtId="0" fontId="8" fillId="11" borderId="18" xfId="0" applyFont="1" applyFill="1" applyBorder="1"/>
    <xf numFmtId="0" fontId="0" fillId="11" borderId="19" xfId="0" applyFill="1" applyBorder="1"/>
    <xf numFmtId="0" fontId="9" fillId="11" borderId="20" xfId="0" applyFont="1" applyFill="1" applyBorder="1" applyAlignment="1">
      <alignment horizontal="center" vertical="center"/>
    </xf>
    <xf numFmtId="0" fontId="9" fillId="11" borderId="0" xfId="0" applyFont="1" applyFill="1" applyAlignment="1">
      <alignment horizontal="center" vertical="center"/>
    </xf>
    <xf numFmtId="0" fontId="9" fillId="11" borderId="21" xfId="0" applyFont="1" applyFill="1" applyBorder="1" applyAlignment="1">
      <alignment horizontal="center" vertical="center"/>
    </xf>
    <xf numFmtId="0" fontId="10" fillId="11" borderId="20" xfId="0" applyFont="1" applyFill="1" applyBorder="1" applyAlignment="1">
      <alignment vertical="center" wrapText="1"/>
    </xf>
    <xf numFmtId="0" fontId="10" fillId="11" borderId="0" xfId="0" applyFont="1" applyFill="1" applyAlignment="1">
      <alignment vertical="center" wrapText="1"/>
    </xf>
    <xf numFmtId="0" fontId="11" fillId="11" borderId="0" xfId="0" applyFont="1" applyFill="1" applyAlignment="1">
      <alignment horizontal="center" vertical="center"/>
    </xf>
    <xf numFmtId="0" fontId="11" fillId="11" borderId="24" xfId="0" applyFont="1" applyFill="1" applyBorder="1" applyAlignment="1">
      <alignment vertical="center"/>
    </xf>
    <xf numFmtId="0" fontId="12" fillId="0" borderId="0" xfId="0" applyFont="1"/>
    <xf numFmtId="0" fontId="10" fillId="11" borderId="0" xfId="0" applyFont="1" applyFill="1" applyAlignment="1">
      <alignment horizontal="right" vertical="center" wrapText="1"/>
    </xf>
    <xf numFmtId="1" fontId="10" fillId="12" borderId="25" xfId="0" applyNumberFormat="1" applyFont="1" applyFill="1" applyBorder="1" applyAlignment="1" applyProtection="1">
      <alignment horizontal="center" vertical="center"/>
      <protection locked="0"/>
    </xf>
    <xf numFmtId="14" fontId="10" fillId="13" borderId="0" xfId="0" applyNumberFormat="1" applyFont="1" applyFill="1" applyAlignment="1" applyProtection="1">
      <alignment horizontal="center" vertical="center"/>
      <protection locked="0"/>
    </xf>
    <xf numFmtId="0" fontId="11" fillId="11" borderId="21" xfId="0" applyFont="1" applyFill="1" applyBorder="1" applyAlignment="1">
      <alignment vertical="center"/>
    </xf>
    <xf numFmtId="14" fontId="10" fillId="14" borderId="0" xfId="0" applyNumberFormat="1" applyFont="1" applyFill="1" applyAlignment="1" applyProtection="1">
      <alignment horizontal="center" vertical="center"/>
      <protection locked="0"/>
    </xf>
    <xf numFmtId="0" fontId="0" fillId="15" borderId="0" xfId="0" applyFill="1"/>
    <xf numFmtId="0" fontId="0" fillId="11" borderId="21" xfId="0" applyFill="1" applyBorder="1"/>
    <xf numFmtId="0" fontId="14" fillId="11" borderId="20" xfId="0" applyFont="1" applyFill="1" applyBorder="1"/>
    <xf numFmtId="0" fontId="14" fillId="11" borderId="0" xfId="0" applyFont="1" applyFill="1"/>
    <xf numFmtId="0" fontId="14" fillId="11" borderId="0" xfId="0" applyFont="1" applyFill="1" applyAlignment="1">
      <alignment vertical="center"/>
    </xf>
    <xf numFmtId="0" fontId="14" fillId="11" borderId="21" xfId="0" applyFont="1" applyFill="1" applyBorder="1" applyAlignment="1">
      <alignment vertical="center"/>
    </xf>
    <xf numFmtId="0" fontId="14" fillId="11" borderId="20" xfId="0" applyFont="1" applyFill="1" applyBorder="1" applyAlignment="1">
      <alignment wrapText="1"/>
    </xf>
    <xf numFmtId="0" fontId="10" fillId="12" borderId="23" xfId="0" applyFont="1" applyFill="1" applyBorder="1" applyAlignment="1" applyProtection="1">
      <alignment horizontal="center" vertical="center"/>
      <protection locked="0"/>
    </xf>
    <xf numFmtId="0" fontId="14" fillId="11" borderId="21" xfId="0" applyFont="1" applyFill="1" applyBorder="1" applyAlignment="1">
      <alignment wrapText="1"/>
    </xf>
    <xf numFmtId="0" fontId="14" fillId="11" borderId="0" xfId="0" applyFont="1" applyFill="1" applyAlignment="1">
      <alignment wrapText="1"/>
    </xf>
    <xf numFmtId="0" fontId="14" fillId="11" borderId="21" xfId="0" applyFont="1" applyFill="1" applyBorder="1"/>
    <xf numFmtId="0" fontId="16" fillId="11" borderId="0" xfId="0" applyFont="1" applyFill="1" applyAlignment="1">
      <alignment vertical="center"/>
    </xf>
    <xf numFmtId="0" fontId="11" fillId="11" borderId="0" xfId="0" applyFont="1" applyFill="1" applyAlignment="1">
      <alignment horizontal="right" vertical="center" wrapText="1"/>
    </xf>
    <xf numFmtId="0" fontId="16" fillId="11" borderId="21" xfId="0" applyFont="1" applyFill="1" applyBorder="1" applyAlignment="1">
      <alignment vertical="center"/>
    </xf>
    <xf numFmtId="0" fontId="14" fillId="11" borderId="0" xfId="0" applyFont="1" applyFill="1" applyAlignment="1">
      <alignment vertical="top"/>
    </xf>
    <xf numFmtId="0" fontId="10" fillId="12" borderId="25" xfId="0" applyFont="1" applyFill="1" applyBorder="1" applyAlignment="1" applyProtection="1">
      <alignment horizontal="center" vertical="center"/>
      <protection locked="0"/>
    </xf>
    <xf numFmtId="0" fontId="10" fillId="11" borderId="0" xfId="0" applyFont="1" applyFill="1" applyAlignment="1">
      <alignment vertical="center"/>
    </xf>
    <xf numFmtId="49" fontId="10" fillId="12" borderId="25" xfId="0" applyNumberFormat="1" applyFont="1" applyFill="1" applyBorder="1" applyAlignment="1" applyProtection="1">
      <alignment horizontal="center" vertical="center"/>
      <protection locked="0"/>
    </xf>
    <xf numFmtId="0" fontId="17" fillId="11" borderId="0" xfId="0" applyFont="1" applyFill="1"/>
    <xf numFmtId="0" fontId="18" fillId="11" borderId="0" xfId="0" applyFont="1" applyFill="1" applyAlignment="1">
      <alignment vertical="center"/>
    </xf>
    <xf numFmtId="0" fontId="19" fillId="11" borderId="21" xfId="0" applyFont="1" applyFill="1" applyBorder="1" applyAlignment="1">
      <alignment vertical="center"/>
    </xf>
    <xf numFmtId="0" fontId="10" fillId="11" borderId="0" xfId="0" applyFont="1" applyFill="1" applyAlignment="1">
      <alignment horizontal="center" vertical="center"/>
    </xf>
    <xf numFmtId="0" fontId="20" fillId="11" borderId="21" xfId="0" applyFont="1" applyFill="1" applyBorder="1" applyAlignment="1">
      <alignment vertical="center"/>
    </xf>
    <xf numFmtId="0" fontId="21" fillId="11" borderId="0" xfId="0" applyFont="1" applyFill="1" applyAlignment="1">
      <alignment vertical="center"/>
    </xf>
    <xf numFmtId="0" fontId="22" fillId="11" borderId="0" xfId="0" applyFont="1" applyFill="1" applyAlignment="1">
      <alignment vertical="center"/>
    </xf>
    <xf numFmtId="0" fontId="11" fillId="11" borderId="21" xfId="0" applyFont="1" applyFill="1" applyBorder="1" applyAlignment="1">
      <alignment horizontal="center" vertical="center"/>
    </xf>
    <xf numFmtId="0" fontId="14" fillId="11" borderId="0" xfId="0" applyFont="1" applyFill="1" applyAlignment="1">
      <alignment vertical="top" wrapText="1"/>
    </xf>
    <xf numFmtId="0" fontId="14" fillId="11" borderId="20" xfId="0" applyFont="1" applyFill="1" applyBorder="1" applyAlignment="1">
      <alignment vertical="top"/>
    </xf>
    <xf numFmtId="0" fontId="17" fillId="11" borderId="21" xfId="0" applyFont="1" applyFill="1" applyBorder="1"/>
    <xf numFmtId="0" fontId="0" fillId="11" borderId="22" xfId="0" applyFill="1" applyBorder="1"/>
    <xf numFmtId="0" fontId="0" fillId="11" borderId="26" xfId="0" applyFill="1" applyBorder="1"/>
    <xf numFmtId="0" fontId="0" fillId="11" borderId="23" xfId="0" applyFill="1" applyBorder="1"/>
    <xf numFmtId="0" fontId="23" fillId="2" borderId="2" xfId="0" applyFont="1" applyFill="1" applyBorder="1" applyAlignment="1">
      <alignment horizontal="center" vertical="top"/>
    </xf>
    <xf numFmtId="0" fontId="23" fillId="2" borderId="2" xfId="0" applyFont="1" applyFill="1" applyBorder="1" applyAlignment="1">
      <alignment horizontal="center"/>
    </xf>
    <xf numFmtId="0" fontId="24" fillId="2" borderId="2" xfId="0" applyFont="1" applyFill="1" applyBorder="1" applyAlignment="1">
      <alignment horizontal="center" vertical="top" wrapText="1"/>
    </xf>
    <xf numFmtId="164" fontId="23" fillId="16" borderId="9" xfId="0" applyNumberFormat="1" applyFont="1" applyFill="1" applyBorder="1" applyAlignment="1">
      <alignment horizontal="center" vertical="top"/>
    </xf>
    <xf numFmtId="165" fontId="23" fillId="16" borderId="9" xfId="1" applyNumberFormat="1" applyFont="1" applyFill="1" applyBorder="1" applyAlignment="1">
      <alignment vertical="top"/>
    </xf>
    <xf numFmtId="165" fontId="23" fillId="16" borderId="10" xfId="1" applyNumberFormat="1" applyFont="1" applyFill="1" applyBorder="1" applyAlignment="1">
      <alignment vertical="top"/>
    </xf>
    <xf numFmtId="0" fontId="26" fillId="0" borderId="0" xfId="3" applyFont="1" applyAlignment="1">
      <alignment vertical="top"/>
    </xf>
    <xf numFmtId="10" fontId="26" fillId="17" borderId="8" xfId="2" applyNumberFormat="1" applyFont="1" applyFill="1" applyBorder="1" applyAlignment="1">
      <alignment vertical="top"/>
    </xf>
    <xf numFmtId="164" fontId="23" fillId="0" borderId="6" xfId="0" applyNumberFormat="1" applyFont="1" applyBorder="1" applyAlignment="1">
      <alignment horizontal="center" vertical="top"/>
    </xf>
    <xf numFmtId="165" fontId="26" fillId="0" borderId="6" xfId="1" applyNumberFormat="1" applyFont="1" applyBorder="1" applyAlignment="1">
      <alignment vertical="top"/>
    </xf>
    <xf numFmtId="165" fontId="26" fillId="0" borderId="7" xfId="1" applyNumberFormat="1" applyFont="1" applyBorder="1" applyAlignment="1">
      <alignment vertical="top"/>
    </xf>
    <xf numFmtId="164" fontId="23" fillId="16" borderId="6" xfId="0" applyNumberFormat="1" applyFont="1" applyFill="1" applyBorder="1" applyAlignment="1">
      <alignment horizontal="center" vertical="top"/>
    </xf>
    <xf numFmtId="165" fontId="23" fillId="16" borderId="6" xfId="1" applyNumberFormat="1" applyFont="1" applyFill="1" applyBorder="1" applyAlignment="1">
      <alignment vertical="top"/>
    </xf>
    <xf numFmtId="165" fontId="23" fillId="16" borderId="7" xfId="1" applyNumberFormat="1" applyFont="1" applyFill="1" applyBorder="1" applyAlignment="1">
      <alignment vertical="top"/>
    </xf>
    <xf numFmtId="164" fontId="23" fillId="8" borderId="6" xfId="0" applyNumberFormat="1" applyFont="1" applyFill="1" applyBorder="1" applyAlignment="1">
      <alignment horizontal="center" vertical="top"/>
    </xf>
    <xf numFmtId="165" fontId="26" fillId="8" borderId="6" xfId="1" applyNumberFormat="1" applyFont="1" applyFill="1" applyBorder="1" applyAlignment="1">
      <alignment vertical="top"/>
    </xf>
    <xf numFmtId="165" fontId="26" fillId="8" borderId="7" xfId="1" applyNumberFormat="1" applyFont="1" applyFill="1" applyBorder="1" applyAlignment="1">
      <alignment vertical="top"/>
    </xf>
    <xf numFmtId="164" fontId="23" fillId="18" borderId="6" xfId="0" applyNumberFormat="1" applyFont="1" applyFill="1" applyBorder="1" applyAlignment="1">
      <alignment horizontal="center" vertical="top"/>
    </xf>
    <xf numFmtId="165" fontId="26" fillId="18" borderId="6" xfId="1" applyNumberFormat="1" applyFont="1" applyFill="1" applyBorder="1" applyAlignment="1">
      <alignment vertical="top"/>
    </xf>
    <xf numFmtId="165" fontId="26" fillId="18" borderId="7" xfId="1" applyNumberFormat="1" applyFont="1" applyFill="1" applyBorder="1" applyAlignment="1">
      <alignment vertical="top"/>
    </xf>
    <xf numFmtId="165" fontId="26" fillId="16" borderId="6" xfId="1" applyNumberFormat="1" applyFont="1" applyFill="1" applyBorder="1" applyAlignment="1">
      <alignment vertical="top"/>
    </xf>
    <xf numFmtId="165" fontId="26" fillId="16" borderId="7" xfId="1" applyNumberFormat="1" applyFont="1" applyFill="1" applyBorder="1" applyAlignment="1">
      <alignment vertical="top"/>
    </xf>
    <xf numFmtId="164" fontId="23" fillId="19" borderId="6" xfId="0" applyNumberFormat="1" applyFont="1" applyFill="1" applyBorder="1" applyAlignment="1">
      <alignment horizontal="center" vertical="top"/>
    </xf>
    <xf numFmtId="165" fontId="26" fillId="19" borderId="6" xfId="1" applyNumberFormat="1" applyFont="1" applyFill="1" applyBorder="1" applyAlignment="1">
      <alignment vertical="top"/>
    </xf>
    <xf numFmtId="165" fontId="26" fillId="19" borderId="7" xfId="1" applyNumberFormat="1" applyFont="1" applyFill="1" applyBorder="1" applyAlignment="1">
      <alignment vertical="top"/>
    </xf>
    <xf numFmtId="164" fontId="23" fillId="4" borderId="6" xfId="0" applyNumberFormat="1" applyFont="1" applyFill="1" applyBorder="1" applyAlignment="1">
      <alignment horizontal="center" vertical="top"/>
    </xf>
    <xf numFmtId="165" fontId="26" fillId="4" borderId="6" xfId="1" applyNumberFormat="1" applyFont="1" applyFill="1" applyBorder="1" applyAlignment="1">
      <alignment vertical="top"/>
    </xf>
    <xf numFmtId="165" fontId="26" fillId="4" borderId="7" xfId="1" applyNumberFormat="1" applyFont="1" applyFill="1" applyBorder="1" applyAlignment="1">
      <alignment vertical="top"/>
    </xf>
    <xf numFmtId="164" fontId="23" fillId="20" borderId="6" xfId="0" applyNumberFormat="1" applyFont="1" applyFill="1" applyBorder="1" applyAlignment="1">
      <alignment horizontal="center" vertical="top"/>
    </xf>
    <xf numFmtId="165" fontId="26" fillId="20" borderId="6" xfId="1" applyNumberFormat="1" applyFont="1" applyFill="1" applyBorder="1" applyAlignment="1">
      <alignment vertical="top"/>
    </xf>
    <xf numFmtId="165" fontId="26" fillId="20" borderId="7" xfId="1" applyNumberFormat="1" applyFont="1" applyFill="1" applyBorder="1" applyAlignment="1">
      <alignment vertical="top"/>
    </xf>
    <xf numFmtId="164" fontId="28" fillId="21" borderId="6" xfId="0" applyNumberFormat="1" applyFont="1" applyFill="1" applyBorder="1" applyAlignment="1">
      <alignment horizontal="center" vertical="top"/>
    </xf>
    <xf numFmtId="165" fontId="28" fillId="21" borderId="6" xfId="1" applyNumberFormat="1" applyFont="1" applyFill="1" applyBorder="1" applyAlignment="1">
      <alignment vertical="top"/>
    </xf>
    <xf numFmtId="165" fontId="28" fillId="21" borderId="7" xfId="1" applyNumberFormat="1" applyFont="1" applyFill="1" applyBorder="1" applyAlignment="1">
      <alignment vertical="top"/>
    </xf>
    <xf numFmtId="0" fontId="28" fillId="0" borderId="0" xfId="3" applyFont="1" applyAlignment="1">
      <alignment vertical="top"/>
    </xf>
    <xf numFmtId="164" fontId="23" fillId="11" borderId="6" xfId="0" applyNumberFormat="1" applyFont="1" applyFill="1" applyBorder="1" applyAlignment="1">
      <alignment horizontal="center" vertical="top"/>
    </xf>
    <xf numFmtId="165" fontId="26" fillId="11" borderId="6" xfId="1" applyNumberFormat="1" applyFont="1" applyFill="1" applyBorder="1" applyAlignment="1">
      <alignment vertical="top"/>
    </xf>
    <xf numFmtId="0" fontId="26" fillId="11" borderId="6" xfId="3" applyFont="1" applyFill="1" applyBorder="1" applyAlignment="1">
      <alignment vertical="top"/>
    </xf>
    <xf numFmtId="0" fontId="26" fillId="11" borderId="7" xfId="3" applyFont="1" applyFill="1" applyBorder="1" applyAlignment="1">
      <alignment vertical="top"/>
    </xf>
    <xf numFmtId="164" fontId="28" fillId="23" borderId="6" xfId="0" applyNumberFormat="1" applyFont="1" applyFill="1" applyBorder="1" applyAlignment="1">
      <alignment horizontal="center" vertical="top"/>
    </xf>
    <xf numFmtId="165" fontId="29" fillId="23" borderId="6" xfId="1" applyNumberFormat="1" applyFont="1" applyFill="1" applyBorder="1" applyAlignment="1">
      <alignment vertical="top"/>
    </xf>
    <xf numFmtId="165" fontId="29" fillId="23" borderId="7" xfId="1" applyNumberFormat="1" applyFont="1" applyFill="1" applyBorder="1" applyAlignment="1">
      <alignment vertical="top"/>
    </xf>
    <xf numFmtId="164" fontId="28" fillId="25" borderId="6" xfId="0" applyNumberFormat="1" applyFont="1" applyFill="1" applyBorder="1" applyAlignment="1">
      <alignment horizontal="center" vertical="top"/>
    </xf>
    <xf numFmtId="165" fontId="28" fillId="25" borderId="6" xfId="1" applyNumberFormat="1" applyFont="1" applyFill="1" applyBorder="1" applyAlignment="1">
      <alignment vertical="top"/>
    </xf>
    <xf numFmtId="165" fontId="28" fillId="25" borderId="7" xfId="1" applyNumberFormat="1" applyFont="1" applyFill="1" applyBorder="1" applyAlignment="1">
      <alignment vertical="top"/>
    </xf>
    <xf numFmtId="165" fontId="26" fillId="11" borderId="7" xfId="1" applyNumberFormat="1" applyFont="1" applyFill="1" applyBorder="1" applyAlignment="1">
      <alignment vertical="top"/>
    </xf>
    <xf numFmtId="164" fontId="28" fillId="9" borderId="6" xfId="0" applyNumberFormat="1" applyFont="1" applyFill="1" applyBorder="1" applyAlignment="1">
      <alignment horizontal="center" vertical="top"/>
    </xf>
    <xf numFmtId="165" fontId="28" fillId="9" borderId="6" xfId="1" applyNumberFormat="1" applyFont="1" applyFill="1" applyBorder="1" applyAlignment="1">
      <alignment vertical="top"/>
    </xf>
    <xf numFmtId="165" fontId="28" fillId="9" borderId="7" xfId="1" applyNumberFormat="1" applyFont="1" applyFill="1" applyBorder="1" applyAlignment="1">
      <alignment vertical="top"/>
    </xf>
    <xf numFmtId="164" fontId="23" fillId="0" borderId="15" xfId="0" applyNumberFormat="1" applyFont="1" applyBorder="1" applyAlignment="1">
      <alignment horizontal="center" vertical="top"/>
    </xf>
    <xf numFmtId="165" fontId="26" fillId="0" borderId="15" xfId="1" applyNumberFormat="1" applyFont="1" applyBorder="1" applyAlignment="1">
      <alignment vertical="top"/>
    </xf>
    <xf numFmtId="165" fontId="26" fillId="0" borderId="16" xfId="1" applyNumberFormat="1" applyFont="1" applyBorder="1" applyAlignment="1">
      <alignment vertical="top"/>
    </xf>
    <xf numFmtId="0" fontId="26" fillId="0" borderId="0" xfId="0" applyFont="1" applyAlignment="1">
      <alignment vertical="top"/>
    </xf>
    <xf numFmtId="0" fontId="26" fillId="0" borderId="0" xfId="0" applyFont="1" applyAlignment="1">
      <alignment horizontal="left" vertical="top"/>
    </xf>
    <xf numFmtId="0" fontId="24" fillId="2" borderId="1" xfId="0" applyFont="1" applyFill="1" applyBorder="1" applyAlignment="1">
      <alignment horizontal="center" vertical="top" wrapText="1"/>
    </xf>
    <xf numFmtId="0" fontId="24" fillId="0" borderId="0" xfId="0" applyFont="1" applyAlignment="1">
      <alignment vertical="top" wrapText="1"/>
    </xf>
    <xf numFmtId="0" fontId="32" fillId="0" borderId="0" xfId="3" applyFont="1" applyAlignment="1">
      <alignment vertical="top" wrapText="1"/>
    </xf>
    <xf numFmtId="0" fontId="32" fillId="0" borderId="37" xfId="0" applyFont="1" applyBorder="1" applyAlignment="1">
      <alignment horizontal="left" vertical="top" wrapText="1"/>
    </xf>
    <xf numFmtId="164" fontId="33" fillId="11" borderId="38" xfId="0" applyNumberFormat="1" applyFont="1" applyFill="1" applyBorder="1" applyAlignment="1">
      <alignment horizontal="center" vertical="top" wrapText="1"/>
    </xf>
    <xf numFmtId="165" fontId="32" fillId="0" borderId="38" xfId="1" applyNumberFormat="1" applyFont="1" applyBorder="1" applyAlignment="1">
      <alignment vertical="top" wrapText="1"/>
    </xf>
    <xf numFmtId="165" fontId="32" fillId="0" borderId="39" xfId="1" applyNumberFormat="1" applyFont="1" applyBorder="1" applyAlignment="1">
      <alignment vertical="top" wrapText="1"/>
    </xf>
    <xf numFmtId="0" fontId="34" fillId="28" borderId="5" xfId="0" applyFont="1" applyFill="1" applyBorder="1" applyAlignment="1">
      <alignment horizontal="left" vertical="top" wrapText="1"/>
    </xf>
    <xf numFmtId="164" fontId="35" fillId="28" borderId="6" xfId="0" applyNumberFormat="1" applyFont="1" applyFill="1" applyBorder="1" applyAlignment="1">
      <alignment horizontal="center" vertical="top" wrapText="1"/>
    </xf>
    <xf numFmtId="165" fontId="34" fillId="28" borderId="6" xfId="1" applyNumberFormat="1" applyFont="1" applyFill="1" applyBorder="1" applyAlignment="1">
      <alignment vertical="top" wrapText="1"/>
    </xf>
    <xf numFmtId="165" fontId="34" fillId="28" borderId="7" xfId="1" applyNumberFormat="1" applyFont="1" applyFill="1" applyBorder="1" applyAlignment="1">
      <alignment vertical="top" wrapText="1"/>
    </xf>
    <xf numFmtId="0" fontId="36" fillId="4" borderId="5" xfId="0" applyFont="1" applyFill="1" applyBorder="1" applyAlignment="1">
      <alignment horizontal="left" vertical="top" wrapText="1"/>
    </xf>
    <xf numFmtId="164" fontId="33" fillId="4" borderId="6" xfId="0" applyNumberFormat="1" applyFont="1" applyFill="1" applyBorder="1" applyAlignment="1">
      <alignment horizontal="center" vertical="top" wrapText="1"/>
    </xf>
    <xf numFmtId="165" fontId="32" fillId="4" borderId="6" xfId="1" applyNumberFormat="1" applyFont="1" applyFill="1" applyBorder="1" applyAlignment="1">
      <alignment vertical="top" wrapText="1"/>
    </xf>
    <xf numFmtId="165" fontId="32" fillId="4" borderId="7" xfId="1" applyNumberFormat="1" applyFont="1" applyFill="1" applyBorder="1" applyAlignment="1">
      <alignment vertical="top" wrapText="1"/>
    </xf>
    <xf numFmtId="0" fontId="30" fillId="6" borderId="5" xfId="0" applyFont="1" applyFill="1" applyBorder="1" applyAlignment="1">
      <alignment horizontal="left" vertical="top" wrapText="1"/>
    </xf>
    <xf numFmtId="164" fontId="30" fillId="6" borderId="6" xfId="0" applyNumberFormat="1" applyFont="1" applyFill="1" applyBorder="1" applyAlignment="1">
      <alignment horizontal="center" vertical="top" wrapText="1"/>
    </xf>
    <xf numFmtId="165" fontId="30" fillId="6" borderId="6" xfId="1" applyNumberFormat="1" applyFont="1" applyFill="1" applyBorder="1" applyAlignment="1">
      <alignment vertical="top" wrapText="1"/>
    </xf>
    <xf numFmtId="165" fontId="30" fillId="6" borderId="7" xfId="1" applyNumberFormat="1" applyFont="1" applyFill="1" applyBorder="1" applyAlignment="1">
      <alignment vertical="top" wrapText="1"/>
    </xf>
    <xf numFmtId="0" fontId="36" fillId="0" borderId="5" xfId="0" applyFont="1" applyBorder="1" applyAlignment="1">
      <alignment horizontal="left" vertical="top" wrapText="1"/>
    </xf>
    <xf numFmtId="164" fontId="33" fillId="11" borderId="6" xfId="0" applyNumberFormat="1" applyFont="1" applyFill="1" applyBorder="1" applyAlignment="1">
      <alignment horizontal="center" vertical="top" wrapText="1"/>
    </xf>
    <xf numFmtId="165" fontId="32" fillId="0" borderId="6" xfId="1" applyNumberFormat="1" applyFont="1" applyBorder="1" applyAlignment="1">
      <alignment vertical="top" wrapText="1"/>
    </xf>
    <xf numFmtId="165" fontId="32" fillId="0" borderId="7" xfId="1" applyNumberFormat="1" applyFont="1" applyBorder="1" applyAlignment="1">
      <alignment vertical="top" wrapText="1"/>
    </xf>
    <xf numFmtId="0" fontId="32" fillId="0" borderId="5" xfId="0" applyFont="1" applyBorder="1" applyAlignment="1">
      <alignment horizontal="left" vertical="top" wrapText="1"/>
    </xf>
    <xf numFmtId="0" fontId="30" fillId="29" borderId="11" xfId="0" applyFont="1" applyFill="1" applyBorder="1" applyAlignment="1">
      <alignment horizontal="left" vertical="top" wrapText="1"/>
    </xf>
    <xf numFmtId="164" fontId="30" fillId="29" borderId="12" xfId="0" applyNumberFormat="1" applyFont="1" applyFill="1" applyBorder="1" applyAlignment="1">
      <alignment horizontal="center" vertical="top" wrapText="1"/>
    </xf>
    <xf numFmtId="165" fontId="30" fillId="29" borderId="12" xfId="1" applyNumberFormat="1" applyFont="1" applyFill="1" applyBorder="1" applyAlignment="1">
      <alignment vertical="top" wrapText="1"/>
    </xf>
    <xf numFmtId="165" fontId="30" fillId="29" borderId="13" xfId="1" applyNumberFormat="1" applyFont="1" applyFill="1" applyBorder="1" applyAlignment="1">
      <alignment vertical="top" wrapText="1"/>
    </xf>
    <xf numFmtId="165" fontId="37" fillId="6" borderId="6" xfId="1" applyNumberFormat="1" applyFont="1" applyFill="1" applyBorder="1" applyAlignment="1">
      <alignment vertical="top" wrapText="1"/>
    </xf>
    <xf numFmtId="165" fontId="37" fillId="6" borderId="7" xfId="1" applyNumberFormat="1" applyFont="1" applyFill="1" applyBorder="1" applyAlignment="1">
      <alignment vertical="top" wrapText="1"/>
    </xf>
    <xf numFmtId="0" fontId="30" fillId="29" borderId="5" xfId="0" applyFont="1" applyFill="1" applyBorder="1" applyAlignment="1">
      <alignment horizontal="left" vertical="top" wrapText="1"/>
    </xf>
    <xf numFmtId="164" fontId="30" fillId="29" borderId="6" xfId="0" applyNumberFormat="1" applyFont="1" applyFill="1" applyBorder="1" applyAlignment="1">
      <alignment horizontal="center" vertical="top" wrapText="1"/>
    </xf>
    <xf numFmtId="165" fontId="37" fillId="29" borderId="6" xfId="1" applyNumberFormat="1" applyFont="1" applyFill="1" applyBorder="1" applyAlignment="1">
      <alignment vertical="top" wrapText="1"/>
    </xf>
    <xf numFmtId="165" fontId="37" fillId="29" borderId="7" xfId="1" applyNumberFormat="1" applyFont="1" applyFill="1" applyBorder="1" applyAlignment="1">
      <alignment vertical="top" wrapText="1"/>
    </xf>
    <xf numFmtId="0" fontId="30" fillId="30" borderId="5" xfId="0" applyFont="1" applyFill="1" applyBorder="1" applyAlignment="1">
      <alignment horizontal="left" vertical="top" wrapText="1"/>
    </xf>
    <xf numFmtId="164" fontId="30" fillId="30" borderId="6" xfId="0" applyNumberFormat="1" applyFont="1" applyFill="1" applyBorder="1" applyAlignment="1">
      <alignment horizontal="center" vertical="top" wrapText="1"/>
    </xf>
    <xf numFmtId="165" fontId="37" fillId="30" borderId="6" xfId="1" applyNumberFormat="1" applyFont="1" applyFill="1" applyBorder="1" applyAlignment="1">
      <alignment vertical="top" wrapText="1"/>
    </xf>
    <xf numFmtId="165" fontId="37" fillId="30" borderId="7" xfId="1" applyNumberFormat="1" applyFont="1" applyFill="1" applyBorder="1" applyAlignment="1">
      <alignment vertical="top" wrapText="1"/>
    </xf>
    <xf numFmtId="0" fontId="38" fillId="0" borderId="5" xfId="0" applyFont="1" applyBorder="1" applyAlignment="1">
      <alignment horizontal="left" vertical="top" wrapText="1"/>
    </xf>
    <xf numFmtId="0" fontId="30" fillId="9" borderId="14" xfId="0" applyFont="1" applyFill="1" applyBorder="1" applyAlignment="1">
      <alignment horizontal="left" vertical="top" wrapText="1"/>
    </xf>
    <xf numFmtId="164" fontId="30" fillId="9" borderId="15" xfId="0" applyNumberFormat="1" applyFont="1" applyFill="1" applyBorder="1" applyAlignment="1">
      <alignment horizontal="center" vertical="top" wrapText="1"/>
    </xf>
    <xf numFmtId="165" fontId="37" fillId="9" borderId="15" xfId="1" applyNumberFormat="1" applyFont="1" applyFill="1" applyBorder="1" applyAlignment="1">
      <alignment vertical="top" wrapText="1"/>
    </xf>
    <xf numFmtId="165" fontId="37" fillId="9" borderId="16" xfId="1" applyNumberFormat="1" applyFont="1" applyFill="1" applyBorder="1" applyAlignment="1">
      <alignment vertical="top" wrapText="1"/>
    </xf>
    <xf numFmtId="0" fontId="39" fillId="0" borderId="0" xfId="0" applyFont="1" applyAlignment="1">
      <alignment vertical="top" wrapText="1"/>
    </xf>
    <xf numFmtId="165" fontId="32" fillId="0" borderId="8" xfId="1" applyNumberFormat="1" applyFont="1" applyBorder="1" applyAlignment="1">
      <alignment vertical="top" wrapText="1"/>
    </xf>
    <xf numFmtId="165" fontId="32" fillId="0" borderId="9" xfId="1" applyNumberFormat="1" applyFont="1" applyBorder="1" applyAlignment="1">
      <alignment vertical="top" wrapText="1"/>
    </xf>
    <xf numFmtId="165" fontId="32" fillId="0" borderId="10" xfId="1" applyNumberFormat="1" applyFont="1" applyBorder="1" applyAlignment="1">
      <alignment vertical="top" wrapText="1"/>
    </xf>
    <xf numFmtId="165" fontId="34" fillId="28" borderId="5" xfId="1" applyNumberFormat="1" applyFont="1" applyFill="1" applyBorder="1" applyAlignment="1">
      <alignment vertical="top" wrapText="1"/>
    </xf>
    <xf numFmtId="165" fontId="32" fillId="4" borderId="5" xfId="1" applyNumberFormat="1" applyFont="1" applyFill="1" applyBorder="1" applyAlignment="1">
      <alignment vertical="top" wrapText="1"/>
    </xf>
    <xf numFmtId="165" fontId="30" fillId="6" borderId="5" xfId="1" applyNumberFormat="1" applyFont="1" applyFill="1" applyBorder="1" applyAlignment="1">
      <alignment vertical="top" wrapText="1"/>
    </xf>
    <xf numFmtId="165" fontId="32" fillId="0" borderId="5" xfId="1" applyNumberFormat="1" applyFont="1" applyBorder="1" applyAlignment="1">
      <alignment vertical="top" wrapText="1"/>
    </xf>
    <xf numFmtId="165" fontId="30" fillId="29" borderId="5" xfId="1" applyNumberFormat="1" applyFont="1" applyFill="1" applyBorder="1" applyAlignment="1">
      <alignment vertical="top" wrapText="1"/>
    </xf>
    <xf numFmtId="165" fontId="30" fillId="29" borderId="6" xfId="1" applyNumberFormat="1" applyFont="1" applyFill="1" applyBorder="1" applyAlignment="1">
      <alignment vertical="top" wrapText="1"/>
    </xf>
    <xf numFmtId="165" fontId="30" fillId="29" borderId="7" xfId="1" applyNumberFormat="1" applyFont="1" applyFill="1" applyBorder="1" applyAlignment="1">
      <alignment vertical="top" wrapText="1"/>
    </xf>
    <xf numFmtId="165" fontId="37" fillId="6" borderId="5" xfId="1" applyNumberFormat="1" applyFont="1" applyFill="1" applyBorder="1" applyAlignment="1">
      <alignment vertical="top" wrapText="1"/>
    </xf>
    <xf numFmtId="165" fontId="37" fillId="29" borderId="5" xfId="1" applyNumberFormat="1" applyFont="1" applyFill="1" applyBorder="1" applyAlignment="1">
      <alignment vertical="top" wrapText="1"/>
    </xf>
    <xf numFmtId="165" fontId="37" fillId="30" borderId="5" xfId="1" applyNumberFormat="1" applyFont="1" applyFill="1" applyBorder="1" applyAlignment="1">
      <alignment vertical="top" wrapText="1"/>
    </xf>
    <xf numFmtId="165" fontId="37" fillId="9" borderId="14" xfId="1" applyNumberFormat="1" applyFont="1" applyFill="1" applyBorder="1" applyAlignment="1">
      <alignment vertical="top" wrapText="1"/>
    </xf>
    <xf numFmtId="165" fontId="30" fillId="29" borderId="14" xfId="1" applyNumberFormat="1" applyFont="1" applyFill="1" applyBorder="1" applyAlignment="1">
      <alignment vertical="top" wrapText="1"/>
    </xf>
    <xf numFmtId="165" fontId="30" fillId="29" borderId="15" xfId="1" applyNumberFormat="1" applyFont="1" applyFill="1" applyBorder="1" applyAlignment="1">
      <alignment vertical="top" wrapText="1"/>
    </xf>
    <xf numFmtId="165" fontId="30" fillId="29" borderId="16" xfId="1" applyNumberFormat="1" applyFont="1" applyFill="1" applyBorder="1" applyAlignment="1">
      <alignment vertical="top" wrapText="1"/>
    </xf>
    <xf numFmtId="0" fontId="30" fillId="26" borderId="4" xfId="0" applyFont="1" applyFill="1" applyBorder="1" applyAlignment="1">
      <alignment horizontal="left" vertical="top" wrapText="1" shrinkToFit="1"/>
    </xf>
    <xf numFmtId="0" fontId="23" fillId="2" borderId="4" xfId="0" applyFont="1" applyFill="1" applyBorder="1" applyAlignment="1">
      <alignment horizontal="center"/>
    </xf>
    <xf numFmtId="10" fontId="26" fillId="17" borderId="9" xfId="2" applyNumberFormat="1" applyFont="1" applyFill="1" applyBorder="1" applyAlignment="1">
      <alignment vertical="top"/>
    </xf>
    <xf numFmtId="10" fontId="26" fillId="17" borderId="10" xfId="2" applyNumberFormat="1" applyFont="1" applyFill="1" applyBorder="1" applyAlignment="1">
      <alignment vertical="top"/>
    </xf>
    <xf numFmtId="10" fontId="26" fillId="0" borderId="5" xfId="2" applyNumberFormat="1" applyFont="1" applyBorder="1" applyAlignment="1">
      <alignment vertical="top"/>
    </xf>
    <xf numFmtId="10" fontId="26" fillId="0" borderId="6" xfId="2" applyNumberFormat="1" applyFont="1" applyBorder="1" applyAlignment="1">
      <alignment vertical="top"/>
    </xf>
    <xf numFmtId="10" fontId="26" fillId="0" borderId="7" xfId="2" applyNumberFormat="1" applyFont="1" applyBorder="1" applyAlignment="1">
      <alignment vertical="top"/>
    </xf>
    <xf numFmtId="10" fontId="26" fillId="17" borderId="5" xfId="2" applyNumberFormat="1" applyFont="1" applyFill="1" applyBorder="1" applyAlignment="1">
      <alignment vertical="top"/>
    </xf>
    <xf numFmtId="10" fontId="26" fillId="17" borderId="6" xfId="2" applyNumberFormat="1" applyFont="1" applyFill="1" applyBorder="1" applyAlignment="1">
      <alignment vertical="top"/>
    </xf>
    <xf numFmtId="10" fontId="26" fillId="17" borderId="7" xfId="2" applyNumberFormat="1" applyFont="1" applyFill="1" applyBorder="1" applyAlignment="1">
      <alignment vertical="top"/>
    </xf>
    <xf numFmtId="10" fontId="26" fillId="8" borderId="5" xfId="2" applyNumberFormat="1" applyFont="1" applyFill="1" applyBorder="1" applyAlignment="1">
      <alignment vertical="top"/>
    </xf>
    <xf numFmtId="10" fontId="26" fillId="8" borderId="6" xfId="2" applyNumberFormat="1" applyFont="1" applyFill="1" applyBorder="1" applyAlignment="1">
      <alignment vertical="top"/>
    </xf>
    <xf numFmtId="10" fontId="26" fillId="8" borderId="7" xfId="2" applyNumberFormat="1" applyFont="1" applyFill="1" applyBorder="1" applyAlignment="1">
      <alignment vertical="top"/>
    </xf>
    <xf numFmtId="10" fontId="26" fillId="20" borderId="5" xfId="2" applyNumberFormat="1" applyFont="1" applyFill="1" applyBorder="1" applyAlignment="1">
      <alignment vertical="top"/>
    </xf>
    <xf numFmtId="10" fontId="26" fillId="20" borderId="6" xfId="2" applyNumberFormat="1" applyFont="1" applyFill="1" applyBorder="1" applyAlignment="1">
      <alignment vertical="top"/>
    </xf>
    <xf numFmtId="10" fontId="26" fillId="20" borderId="7" xfId="2" applyNumberFormat="1" applyFont="1" applyFill="1" applyBorder="1" applyAlignment="1">
      <alignment vertical="top"/>
    </xf>
    <xf numFmtId="10" fontId="28" fillId="22" borderId="5" xfId="2" applyNumberFormat="1" applyFont="1" applyFill="1" applyBorder="1" applyAlignment="1">
      <alignment vertical="top"/>
    </xf>
    <xf numFmtId="10" fontId="28" fillId="22" borderId="6" xfId="2" applyNumberFormat="1" applyFont="1" applyFill="1" applyBorder="1" applyAlignment="1">
      <alignment vertical="top"/>
    </xf>
    <xf numFmtId="10" fontId="28" fillId="22" borderId="7" xfId="2" applyNumberFormat="1" applyFont="1" applyFill="1" applyBorder="1" applyAlignment="1">
      <alignment vertical="top"/>
    </xf>
    <xf numFmtId="10" fontId="29" fillId="24" borderId="5" xfId="2" applyNumberFormat="1" applyFont="1" applyFill="1" applyBorder="1" applyAlignment="1">
      <alignment vertical="top"/>
    </xf>
    <xf numFmtId="10" fontId="29" fillId="24" borderId="6" xfId="2" applyNumberFormat="1" applyFont="1" applyFill="1" applyBorder="1" applyAlignment="1">
      <alignment vertical="top"/>
    </xf>
    <xf numFmtId="10" fontId="29" fillId="24" borderId="7" xfId="2" applyNumberFormat="1" applyFont="1" applyFill="1" applyBorder="1" applyAlignment="1">
      <alignment vertical="top"/>
    </xf>
    <xf numFmtId="10" fontId="28" fillId="25" borderId="5" xfId="2" applyNumberFormat="1" applyFont="1" applyFill="1" applyBorder="1" applyAlignment="1">
      <alignment vertical="top"/>
    </xf>
    <xf numFmtId="10" fontId="28" fillId="25" borderId="6" xfId="2" applyNumberFormat="1" applyFont="1" applyFill="1" applyBorder="1" applyAlignment="1">
      <alignment vertical="top"/>
    </xf>
    <xf numFmtId="10" fontId="28" fillId="25" borderId="7" xfId="2" applyNumberFormat="1" applyFont="1" applyFill="1" applyBorder="1" applyAlignment="1">
      <alignment vertical="top"/>
    </xf>
    <xf numFmtId="10" fontId="28" fillId="9" borderId="5" xfId="2" applyNumberFormat="1" applyFont="1" applyFill="1" applyBorder="1" applyAlignment="1">
      <alignment vertical="top"/>
    </xf>
    <xf numFmtId="10" fontId="28" fillId="9" borderId="6" xfId="2" applyNumberFormat="1" applyFont="1" applyFill="1" applyBorder="1" applyAlignment="1">
      <alignment vertical="top"/>
    </xf>
    <xf numFmtId="10" fontId="28" fillId="9" borderId="7" xfId="2" applyNumberFormat="1" applyFont="1" applyFill="1" applyBorder="1" applyAlignment="1">
      <alignment vertical="top"/>
    </xf>
    <xf numFmtId="10" fontId="26" fillId="0" borderId="14" xfId="2" applyNumberFormat="1" applyFont="1" applyBorder="1" applyAlignment="1">
      <alignment vertical="top"/>
    </xf>
    <xf numFmtId="10" fontId="26" fillId="0" borderId="15" xfId="2" applyNumberFormat="1" applyFont="1" applyBorder="1" applyAlignment="1">
      <alignment vertical="top"/>
    </xf>
    <xf numFmtId="10" fontId="26" fillId="0" borderId="16" xfId="2" applyNumberFormat="1" applyFont="1" applyBorder="1" applyAlignment="1">
      <alignment vertical="top"/>
    </xf>
    <xf numFmtId="0" fontId="4" fillId="5" borderId="8" xfId="0" applyFont="1" applyFill="1" applyBorder="1"/>
    <xf numFmtId="0" fontId="4" fillId="5" borderId="9" xfId="0" applyFont="1" applyFill="1" applyBorder="1"/>
    <xf numFmtId="0" fontId="4" fillId="5" borderId="10" xfId="0" applyFont="1" applyFill="1" applyBorder="1"/>
    <xf numFmtId="10" fontId="2" fillId="5" borderId="5" xfId="2" applyNumberFormat="1" applyFont="1" applyFill="1" applyBorder="1"/>
    <xf numFmtId="10" fontId="2" fillId="5" borderId="6" xfId="2" applyNumberFormat="1" applyFont="1" applyFill="1" applyBorder="1"/>
    <xf numFmtId="10" fontId="2" fillId="5" borderId="7" xfId="2" applyNumberFormat="1" applyFont="1" applyFill="1" applyBorder="1"/>
    <xf numFmtId="10" fontId="4" fillId="7" borderId="5" xfId="2" applyNumberFormat="1" applyFont="1" applyFill="1" applyBorder="1"/>
    <xf numFmtId="10" fontId="4" fillId="7" borderId="6" xfId="2" applyNumberFormat="1" applyFont="1" applyFill="1" applyBorder="1"/>
    <xf numFmtId="10" fontId="4" fillId="7" borderId="7" xfId="2" applyNumberFormat="1" applyFont="1" applyFill="1" applyBorder="1"/>
    <xf numFmtId="10" fontId="4" fillId="0" borderId="5" xfId="2" applyNumberFormat="1" applyFont="1" applyBorder="1"/>
    <xf numFmtId="10" fontId="4" fillId="0" borderId="6" xfId="2" applyNumberFormat="1" applyFont="1" applyBorder="1"/>
    <xf numFmtId="10" fontId="4" fillId="0" borderId="7" xfId="2" applyNumberFormat="1" applyFont="1" applyBorder="1"/>
    <xf numFmtId="10" fontId="5" fillId="9" borderId="5" xfId="2" applyNumberFormat="1" applyFont="1" applyFill="1" applyBorder="1"/>
    <xf numFmtId="10" fontId="5" fillId="9" borderId="6" xfId="2" applyNumberFormat="1" applyFont="1" applyFill="1" applyBorder="1"/>
    <xf numFmtId="10" fontId="5" fillId="9" borderId="7" xfId="2" applyNumberFormat="1" applyFont="1" applyFill="1" applyBorder="1"/>
    <xf numFmtId="10" fontId="2" fillId="5" borderId="37" xfId="2" applyNumberFormat="1" applyFont="1" applyFill="1" applyBorder="1"/>
    <xf numFmtId="10" fontId="2" fillId="5" borderId="38" xfId="2" applyNumberFormat="1" applyFont="1" applyFill="1" applyBorder="1"/>
    <xf numFmtId="10" fontId="2" fillId="5" borderId="39" xfId="2" applyNumberFormat="1" applyFont="1" applyFill="1" applyBorder="1"/>
    <xf numFmtId="10" fontId="5" fillId="9" borderId="14" xfId="2" applyNumberFormat="1" applyFont="1" applyFill="1" applyBorder="1"/>
    <xf numFmtId="10" fontId="5" fillId="9" borderId="15" xfId="2" applyNumberFormat="1" applyFont="1" applyFill="1" applyBorder="1"/>
    <xf numFmtId="10" fontId="5" fillId="9" borderId="16" xfId="2" applyNumberFormat="1" applyFont="1" applyFill="1" applyBorder="1"/>
    <xf numFmtId="0" fontId="2" fillId="2" borderId="41" xfId="0" applyFont="1" applyFill="1" applyBorder="1" applyAlignment="1">
      <alignment horizontal="center"/>
    </xf>
    <xf numFmtId="0" fontId="2" fillId="2" borderId="42" xfId="0" applyFont="1" applyFill="1" applyBorder="1" applyAlignment="1">
      <alignment horizontal="center"/>
    </xf>
    <xf numFmtId="0" fontId="2" fillId="2" borderId="43" xfId="0" applyFont="1" applyFill="1" applyBorder="1" applyAlignment="1">
      <alignment horizontal="center"/>
    </xf>
    <xf numFmtId="0" fontId="4" fillId="4" borderId="44" xfId="0" applyFont="1" applyFill="1" applyBorder="1"/>
    <xf numFmtId="0" fontId="4" fillId="4" borderId="45" xfId="0" applyFont="1" applyFill="1" applyBorder="1"/>
    <xf numFmtId="0" fontId="4" fillId="4" borderId="46" xfId="0" applyFont="1" applyFill="1" applyBorder="1"/>
    <xf numFmtId="10" fontId="23" fillId="17" borderId="5" xfId="2" applyNumberFormat="1" applyFont="1" applyFill="1" applyBorder="1" applyAlignment="1">
      <alignment vertical="top"/>
    </xf>
    <xf numFmtId="10" fontId="23" fillId="17" borderId="6" xfId="2" applyNumberFormat="1" applyFont="1" applyFill="1" applyBorder="1" applyAlignment="1">
      <alignment vertical="top"/>
    </xf>
    <xf numFmtId="10" fontId="23" fillId="17" borderId="7" xfId="2" applyNumberFormat="1" applyFont="1" applyFill="1" applyBorder="1" applyAlignment="1">
      <alignment vertical="top"/>
    </xf>
    <xf numFmtId="0" fontId="23" fillId="0" borderId="0" xfId="3" applyFont="1" applyAlignment="1">
      <alignment vertical="top"/>
    </xf>
    <xf numFmtId="10" fontId="23" fillId="0" borderId="5" xfId="2" applyNumberFormat="1" applyFont="1" applyBorder="1" applyAlignment="1">
      <alignment vertical="top"/>
    </xf>
    <xf numFmtId="10" fontId="23" fillId="0" borderId="6" xfId="2" applyNumberFormat="1" applyFont="1" applyBorder="1" applyAlignment="1">
      <alignment vertical="top"/>
    </xf>
    <xf numFmtId="10" fontId="23" fillId="0" borderId="7" xfId="2" applyNumberFormat="1" applyFont="1" applyBorder="1" applyAlignment="1">
      <alignment vertical="top"/>
    </xf>
    <xf numFmtId="0" fontId="7" fillId="11" borderId="17" xfId="0" applyFont="1" applyFill="1" applyBorder="1" applyAlignment="1">
      <alignment vertical="center"/>
    </xf>
    <xf numFmtId="0" fontId="7" fillId="11" borderId="18" xfId="0" applyFont="1" applyFill="1" applyBorder="1" applyAlignment="1">
      <alignment vertical="center"/>
    </xf>
    <xf numFmtId="0" fontId="9" fillId="11" borderId="20" xfId="0" applyFont="1" applyFill="1" applyBorder="1" applyAlignment="1">
      <alignment horizontal="center" vertical="center"/>
    </xf>
    <xf numFmtId="0" fontId="9" fillId="11" borderId="0" xfId="0" applyFont="1" applyFill="1" applyAlignment="1">
      <alignment horizontal="center" vertical="center"/>
    </xf>
    <xf numFmtId="0" fontId="9" fillId="11" borderId="21" xfId="0" applyFont="1" applyFill="1" applyBorder="1" applyAlignment="1">
      <alignment horizontal="center" vertical="center"/>
    </xf>
    <xf numFmtId="0" fontId="10" fillId="11" borderId="20" xfId="0" applyFont="1" applyFill="1" applyBorder="1" applyAlignment="1">
      <alignment vertical="center" wrapText="1"/>
    </xf>
    <xf numFmtId="0" fontId="10" fillId="11" borderId="0" xfId="0" applyFont="1" applyFill="1" applyAlignment="1">
      <alignment vertical="center" wrapText="1"/>
    </xf>
    <xf numFmtId="14" fontId="10" fillId="12" borderId="22" xfId="0" applyNumberFormat="1" applyFont="1" applyFill="1" applyBorder="1" applyAlignment="1" applyProtection="1">
      <alignment horizontal="center" vertical="center"/>
      <protection locked="0"/>
    </xf>
    <xf numFmtId="14" fontId="10" fillId="12" borderId="23" xfId="0" applyNumberFormat="1" applyFont="1" applyFill="1" applyBorder="1" applyAlignment="1" applyProtection="1">
      <alignment horizontal="center" vertical="center"/>
      <protection locked="0"/>
    </xf>
    <xf numFmtId="0" fontId="10" fillId="0" borderId="20" xfId="0" applyFont="1" applyBorder="1" applyAlignment="1">
      <alignment horizontal="center" vertical="center" wrapText="1"/>
    </xf>
    <xf numFmtId="0" fontId="10" fillId="0" borderId="0" xfId="0" applyFont="1" applyAlignment="1">
      <alignment horizontal="center" vertical="center" wrapText="1"/>
    </xf>
    <xf numFmtId="0" fontId="10" fillId="0" borderId="21" xfId="0" applyFont="1" applyBorder="1" applyAlignment="1">
      <alignment horizontal="center" vertical="center" wrapText="1"/>
    </xf>
    <xf numFmtId="0" fontId="14" fillId="11" borderId="0" xfId="0" applyFont="1" applyFill="1" applyAlignment="1">
      <alignment wrapText="1"/>
    </xf>
    <xf numFmtId="0" fontId="11" fillId="11" borderId="20" xfId="0" applyFont="1" applyFill="1" applyBorder="1" applyAlignment="1">
      <alignment horizontal="right" vertical="center" wrapText="1"/>
    </xf>
    <xf numFmtId="0" fontId="11" fillId="11" borderId="0" xfId="0" applyFont="1" applyFill="1" applyAlignment="1">
      <alignment horizontal="right" vertical="center"/>
    </xf>
    <xf numFmtId="49" fontId="10" fillId="12" borderId="22" xfId="0" applyNumberFormat="1" applyFont="1" applyFill="1" applyBorder="1" applyAlignment="1" applyProtection="1">
      <alignment horizontal="center" vertical="center"/>
      <protection locked="0"/>
    </xf>
    <xf numFmtId="49" fontId="10" fillId="12" borderId="23" xfId="0" applyNumberFormat="1" applyFont="1" applyFill="1" applyBorder="1" applyAlignment="1" applyProtection="1">
      <alignment horizontal="center" vertical="center"/>
      <protection locked="0"/>
    </xf>
    <xf numFmtId="0" fontId="14" fillId="11" borderId="20" xfId="0" applyFont="1" applyFill="1" applyBorder="1" applyAlignment="1">
      <alignment wrapText="1"/>
    </xf>
    <xf numFmtId="0" fontId="13" fillId="11" borderId="20" xfId="0" applyFont="1" applyFill="1" applyBorder="1" applyAlignment="1">
      <alignment horizontal="center" vertical="center" wrapText="1"/>
    </xf>
    <xf numFmtId="0" fontId="13" fillId="11" borderId="0" xfId="0" applyFont="1" applyFill="1" applyAlignment="1">
      <alignment horizontal="center" vertical="center" wrapText="1"/>
    </xf>
    <xf numFmtId="0" fontId="14" fillId="11" borderId="0" xfId="0" applyFont="1" applyFill="1" applyAlignment="1">
      <alignment vertical="center" wrapText="1"/>
    </xf>
    <xf numFmtId="0" fontId="14" fillId="11" borderId="0" xfId="0" applyFont="1" applyFill="1"/>
    <xf numFmtId="0" fontId="11" fillId="11" borderId="20" xfId="0" applyFont="1" applyFill="1" applyBorder="1" applyAlignment="1">
      <alignment horizontal="right" vertical="center"/>
    </xf>
    <xf numFmtId="0" fontId="15" fillId="11" borderId="0" xfId="0" applyFont="1" applyFill="1" applyAlignment="1">
      <alignment horizontal="right" vertical="center" wrapText="1"/>
    </xf>
    <xf numFmtId="0" fontId="15" fillId="11" borderId="21" xfId="0" applyFont="1" applyFill="1" applyBorder="1" applyAlignment="1">
      <alignment horizontal="right" vertical="center" wrapText="1"/>
    </xf>
    <xf numFmtId="0" fontId="10" fillId="12" borderId="22" xfId="0" applyFont="1" applyFill="1" applyBorder="1" applyAlignment="1" applyProtection="1">
      <alignment horizontal="center" vertical="center"/>
      <protection locked="0"/>
    </xf>
    <xf numFmtId="0" fontId="10" fillId="12" borderId="23" xfId="0" applyFont="1" applyFill="1" applyBorder="1" applyAlignment="1" applyProtection="1">
      <alignment horizontal="center" vertical="center"/>
      <protection locked="0"/>
    </xf>
    <xf numFmtId="0" fontId="11" fillId="11" borderId="21" xfId="0" applyFont="1" applyFill="1" applyBorder="1" applyAlignment="1">
      <alignment horizontal="right" vertical="center" wrapText="1"/>
    </xf>
    <xf numFmtId="0" fontId="11" fillId="11" borderId="20" xfId="0" applyFont="1" applyFill="1" applyBorder="1" applyAlignment="1">
      <alignment horizontal="center" vertical="center" wrapText="1"/>
    </xf>
    <xf numFmtId="0" fontId="11" fillId="11" borderId="0" xfId="0" applyFont="1" applyFill="1" applyAlignment="1">
      <alignment horizontal="center" vertical="center" wrapText="1"/>
    </xf>
    <xf numFmtId="0" fontId="11" fillId="11" borderId="21" xfId="0" applyFont="1" applyFill="1" applyBorder="1" applyAlignment="1">
      <alignment horizontal="center" vertical="center" wrapText="1"/>
    </xf>
    <xf numFmtId="0" fontId="10" fillId="12" borderId="22" xfId="0" applyFont="1" applyFill="1" applyBorder="1" applyAlignment="1" applyProtection="1">
      <alignment vertical="center"/>
      <protection locked="0"/>
    </xf>
    <xf numFmtId="0" fontId="10" fillId="12" borderId="26" xfId="0" applyFont="1" applyFill="1" applyBorder="1" applyAlignment="1" applyProtection="1">
      <alignment vertical="center"/>
      <protection locked="0"/>
    </xf>
    <xf numFmtId="0" fontId="10" fillId="12" borderId="23" xfId="0" applyFont="1" applyFill="1" applyBorder="1" applyAlignment="1" applyProtection="1">
      <alignment vertical="center"/>
      <protection locked="0"/>
    </xf>
    <xf numFmtId="0" fontId="16" fillId="11" borderId="20" xfId="0" applyFont="1" applyFill="1" applyBorder="1" applyAlignment="1">
      <alignment vertical="center"/>
    </xf>
    <xf numFmtId="0" fontId="16" fillId="11" borderId="0" xfId="0" applyFont="1" applyFill="1" applyAlignment="1">
      <alignment vertical="center"/>
    </xf>
    <xf numFmtId="0" fontId="11" fillId="11" borderId="0" xfId="0" applyFont="1" applyFill="1" applyAlignment="1">
      <alignment vertical="center"/>
    </xf>
    <xf numFmtId="0" fontId="14" fillId="11" borderId="0" xfId="0" applyFont="1" applyFill="1" applyAlignment="1">
      <alignment vertical="center"/>
    </xf>
    <xf numFmtId="0" fontId="14" fillId="11" borderId="21" xfId="0" applyFont="1" applyFill="1" applyBorder="1" applyAlignment="1">
      <alignment vertical="center"/>
    </xf>
    <xf numFmtId="0" fontId="14" fillId="12" borderId="22" xfId="0" applyFont="1" applyFill="1" applyBorder="1" applyProtection="1">
      <protection locked="0"/>
    </xf>
    <xf numFmtId="0" fontId="14" fillId="12" borderId="26" xfId="0" applyFont="1" applyFill="1" applyBorder="1" applyProtection="1">
      <protection locked="0"/>
    </xf>
    <xf numFmtId="0" fontId="14" fillId="12" borderId="23" xfId="0" applyFont="1" applyFill="1" applyBorder="1" applyProtection="1">
      <protection locked="0"/>
    </xf>
    <xf numFmtId="0" fontId="20" fillId="11" borderId="0" xfId="0" applyFont="1" applyFill="1" applyAlignment="1">
      <alignment vertical="center"/>
    </xf>
    <xf numFmtId="0" fontId="20" fillId="11" borderId="21" xfId="0" applyFont="1" applyFill="1" applyBorder="1" applyAlignment="1">
      <alignment vertical="center"/>
    </xf>
    <xf numFmtId="0" fontId="11" fillId="11" borderId="20" xfId="0" applyFont="1" applyFill="1" applyBorder="1" applyAlignment="1">
      <alignment horizontal="center" vertical="center"/>
    </xf>
    <xf numFmtId="0" fontId="11" fillId="11" borderId="0" xfId="0" applyFont="1" applyFill="1" applyAlignment="1">
      <alignment horizontal="center" vertical="center"/>
    </xf>
    <xf numFmtId="0" fontId="14" fillId="11" borderId="0" xfId="0" applyFont="1" applyFill="1" applyAlignment="1">
      <alignment vertical="top" wrapText="1"/>
    </xf>
    <xf numFmtId="0" fontId="10" fillId="12" borderId="22" xfId="0" applyFont="1" applyFill="1" applyBorder="1" applyAlignment="1" applyProtection="1">
      <alignment horizontal="right" vertical="center"/>
      <protection locked="0"/>
    </xf>
    <xf numFmtId="0" fontId="10" fillId="12" borderId="26" xfId="0" applyFont="1" applyFill="1" applyBorder="1" applyAlignment="1" applyProtection="1">
      <alignment horizontal="right" vertical="center"/>
      <protection locked="0"/>
    </xf>
    <xf numFmtId="0" fontId="10" fillId="12" borderId="23" xfId="0" applyFont="1" applyFill="1" applyBorder="1" applyAlignment="1" applyProtection="1">
      <alignment horizontal="right" vertical="center"/>
      <protection locked="0"/>
    </xf>
    <xf numFmtId="0" fontId="14" fillId="11" borderId="0" xfId="0" applyFont="1" applyFill="1" applyAlignment="1">
      <alignment vertical="top"/>
    </xf>
    <xf numFmtId="0" fontId="14" fillId="11" borderId="0" xfId="0" applyFont="1" applyFill="1" applyProtection="1">
      <protection locked="0"/>
    </xf>
    <xf numFmtId="0" fontId="11" fillId="11" borderId="0" xfId="0" applyFont="1" applyFill="1" applyAlignment="1">
      <alignment horizontal="right" vertical="center" wrapText="1"/>
    </xf>
    <xf numFmtId="49" fontId="10" fillId="12" borderId="22" xfId="0" applyNumberFormat="1" applyFont="1" applyFill="1" applyBorder="1" applyAlignment="1" applyProtection="1">
      <alignment vertical="center"/>
      <protection locked="0"/>
    </xf>
    <xf numFmtId="49" fontId="10" fillId="12" borderId="26" xfId="0" applyNumberFormat="1" applyFont="1" applyFill="1" applyBorder="1" applyAlignment="1" applyProtection="1">
      <alignment vertical="center"/>
      <protection locked="0"/>
    </xf>
    <xf numFmtId="49" fontId="10" fillId="12" borderId="23" xfId="0" applyNumberFormat="1" applyFont="1" applyFill="1" applyBorder="1" applyAlignment="1" applyProtection="1">
      <alignment vertical="center"/>
      <protection locked="0"/>
    </xf>
    <xf numFmtId="0" fontId="11" fillId="11" borderId="21" xfId="0" applyFont="1" applyFill="1" applyBorder="1" applyAlignment="1">
      <alignment horizontal="center" vertical="center"/>
    </xf>
    <xf numFmtId="0" fontId="11" fillId="11" borderId="20" xfId="0" applyFont="1" applyFill="1" applyBorder="1" applyAlignment="1">
      <alignment horizontal="left" vertical="center"/>
    </xf>
    <xf numFmtId="0" fontId="11" fillId="11" borderId="0" xfId="0" applyFont="1" applyFill="1" applyAlignment="1">
      <alignment horizontal="left" vertical="center"/>
    </xf>
    <xf numFmtId="0" fontId="11" fillId="11" borderId="18" xfId="0" applyFont="1" applyFill="1" applyBorder="1" applyAlignment="1">
      <alignment horizontal="left" vertical="center" wrapText="1"/>
    </xf>
    <xf numFmtId="0" fontId="14" fillId="12" borderId="22" xfId="0" applyFont="1" applyFill="1" applyBorder="1" applyAlignment="1" applyProtection="1">
      <alignment vertical="center"/>
      <protection locked="0"/>
    </xf>
    <xf numFmtId="0" fontId="14" fillId="12" borderId="26" xfId="0" applyFont="1" applyFill="1" applyBorder="1" applyAlignment="1" applyProtection="1">
      <alignment vertical="center"/>
      <protection locked="0"/>
    </xf>
    <xf numFmtId="0" fontId="14" fillId="12" borderId="23" xfId="0" applyFont="1" applyFill="1" applyBorder="1" applyAlignment="1" applyProtection="1">
      <alignment vertical="center"/>
      <protection locked="0"/>
    </xf>
    <xf numFmtId="0" fontId="11" fillId="11" borderId="27" xfId="0" applyFont="1" applyFill="1" applyBorder="1" applyAlignment="1">
      <alignment horizontal="left" vertical="center" wrapText="1"/>
    </xf>
    <xf numFmtId="0" fontId="2" fillId="3" borderId="1" xfId="0" applyFont="1" applyFill="1" applyBorder="1" applyAlignment="1">
      <alignment horizontal="left"/>
    </xf>
    <xf numFmtId="0" fontId="3" fillId="3" borderId="3" xfId="0" applyFont="1" applyFill="1" applyBorder="1" applyAlignment="1">
      <alignment horizontal="left"/>
    </xf>
    <xf numFmtId="0" fontId="3" fillId="3" borderId="4" xfId="0" applyFont="1" applyFill="1" applyBorder="1" applyAlignment="1">
      <alignment horizontal="left"/>
    </xf>
    <xf numFmtId="0" fontId="2" fillId="10" borderId="1" xfId="0" applyFont="1" applyFill="1" applyBorder="1" applyAlignment="1">
      <alignment horizontal="left"/>
    </xf>
    <xf numFmtId="0" fontId="4" fillId="10" borderId="3" xfId="0" applyFont="1" applyFill="1" applyBorder="1"/>
    <xf numFmtId="0" fontId="6" fillId="0" borderId="3" xfId="0" applyFont="1" applyBorder="1"/>
    <xf numFmtId="0" fontId="6" fillId="0" borderId="4" xfId="0" applyFont="1" applyBorder="1"/>
    <xf numFmtId="0" fontId="23" fillId="31" borderId="31" xfId="0" applyFont="1" applyFill="1" applyBorder="1" applyAlignment="1">
      <alignment horizontal="left" vertical="top"/>
    </xf>
    <xf numFmtId="0" fontId="0" fillId="31" borderId="32" xfId="0" applyFill="1" applyBorder="1" applyAlignment="1">
      <alignment vertical="top"/>
    </xf>
    <xf numFmtId="0" fontId="23" fillId="31" borderId="5" xfId="0" applyFont="1" applyFill="1" applyBorder="1" applyAlignment="1">
      <alignment horizontal="left" vertical="top"/>
    </xf>
    <xf numFmtId="0" fontId="0" fillId="31" borderId="6" xfId="0" applyFill="1" applyBorder="1" applyAlignment="1">
      <alignment vertical="top"/>
    </xf>
    <xf numFmtId="0" fontId="0" fillId="31" borderId="7" xfId="0" applyFill="1" applyBorder="1" applyAlignment="1">
      <alignment vertical="top"/>
    </xf>
    <xf numFmtId="0" fontId="23" fillId="0" borderId="1" xfId="0" applyFont="1" applyBorder="1" applyAlignment="1">
      <alignment vertical="top"/>
    </xf>
    <xf numFmtId="0" fontId="23" fillId="0" borderId="3" xfId="0" applyFont="1" applyBorder="1" applyAlignment="1">
      <alignment vertical="top"/>
    </xf>
    <xf numFmtId="0" fontId="23" fillId="0" borderId="4" xfId="0" applyFont="1" applyBorder="1" applyAlignment="1">
      <alignment vertical="top"/>
    </xf>
    <xf numFmtId="0" fontId="23" fillId="16" borderId="28" xfId="0" applyFont="1" applyFill="1" applyBorder="1" applyAlignment="1">
      <alignment horizontal="left" vertical="top"/>
    </xf>
    <xf numFmtId="0" fontId="23" fillId="16" borderId="29" xfId="0" applyFont="1" applyFill="1" applyBorder="1" applyAlignment="1">
      <alignment horizontal="left" vertical="top"/>
    </xf>
    <xf numFmtId="0" fontId="23" fillId="16" borderId="30" xfId="0" applyFont="1" applyFill="1" applyBorder="1" applyAlignment="1">
      <alignment horizontal="left" vertical="top"/>
    </xf>
    <xf numFmtId="0" fontId="26" fillId="0" borderId="31" xfId="0" applyFont="1" applyBorder="1" applyAlignment="1">
      <alignment horizontal="left" vertical="top"/>
    </xf>
    <xf numFmtId="0" fontId="26" fillId="0" borderId="32" xfId="0" applyFont="1" applyBorder="1" applyAlignment="1">
      <alignment horizontal="left" vertical="top"/>
    </xf>
    <xf numFmtId="0" fontId="26" fillId="0" borderId="33" xfId="0" applyFont="1" applyBorder="1" applyAlignment="1">
      <alignment horizontal="left" vertical="top"/>
    </xf>
    <xf numFmtId="0" fontId="27" fillId="18" borderId="31" xfId="0" applyFont="1" applyFill="1" applyBorder="1" applyAlignment="1">
      <alignment horizontal="left" vertical="top"/>
    </xf>
    <xf numFmtId="0" fontId="27" fillId="18" borderId="32" xfId="0" applyFont="1" applyFill="1" applyBorder="1" applyAlignment="1">
      <alignment horizontal="left" vertical="top"/>
    </xf>
    <xf numFmtId="0" fontId="27" fillId="18" borderId="33" xfId="0" applyFont="1" applyFill="1" applyBorder="1" applyAlignment="1">
      <alignment horizontal="left" vertical="top"/>
    </xf>
    <xf numFmtId="0" fontId="26" fillId="8" borderId="31" xfId="0" applyFont="1" applyFill="1" applyBorder="1" applyAlignment="1">
      <alignment horizontal="left" vertical="top"/>
    </xf>
    <xf numFmtId="0" fontId="26" fillId="8" borderId="32" xfId="0" applyFont="1" applyFill="1" applyBorder="1" applyAlignment="1">
      <alignment horizontal="left" vertical="top"/>
    </xf>
    <xf numFmtId="0" fontId="26" fillId="8" borderId="33" xfId="0" applyFont="1" applyFill="1" applyBorder="1" applyAlignment="1">
      <alignment horizontal="left" vertical="top"/>
    </xf>
    <xf numFmtId="0" fontId="23" fillId="16" borderId="31" xfId="0" applyFont="1" applyFill="1" applyBorder="1" applyAlignment="1">
      <alignment horizontal="left" vertical="top"/>
    </xf>
    <xf numFmtId="0" fontId="23" fillId="16" borderId="32" xfId="0" applyFont="1" applyFill="1" applyBorder="1" applyAlignment="1">
      <alignment horizontal="left" vertical="top"/>
    </xf>
    <xf numFmtId="0" fontId="23" fillId="16" borderId="33" xfId="0" applyFont="1" applyFill="1" applyBorder="1" applyAlignment="1">
      <alignment horizontal="left" vertical="top"/>
    </xf>
    <xf numFmtId="0" fontId="27" fillId="0" borderId="31" xfId="0" applyFont="1" applyBorder="1" applyAlignment="1">
      <alignment horizontal="left" vertical="top"/>
    </xf>
    <xf numFmtId="0" fontId="27" fillId="0" borderId="32" xfId="0" applyFont="1" applyBorder="1" applyAlignment="1">
      <alignment horizontal="left" vertical="top"/>
    </xf>
    <xf numFmtId="0" fontId="27" fillId="0" borderId="33" xfId="0" applyFont="1" applyBorder="1" applyAlignment="1">
      <alignment horizontal="left" vertical="top"/>
    </xf>
    <xf numFmtId="0" fontId="23" fillId="0" borderId="31" xfId="0" applyFont="1" applyBorder="1" applyAlignment="1">
      <alignment horizontal="left" vertical="top"/>
    </xf>
    <xf numFmtId="0" fontId="23" fillId="0" borderId="32" xfId="0" applyFont="1" applyBorder="1" applyAlignment="1">
      <alignment horizontal="left" vertical="top"/>
    </xf>
    <xf numFmtId="0" fontId="23" fillId="0" borderId="33" xfId="0" applyFont="1" applyBorder="1" applyAlignment="1">
      <alignment horizontal="left" vertical="top"/>
    </xf>
    <xf numFmtId="0" fontId="23" fillId="19" borderId="31" xfId="0" applyFont="1" applyFill="1" applyBorder="1" applyAlignment="1">
      <alignment horizontal="left" vertical="top"/>
    </xf>
    <xf numFmtId="0" fontId="23" fillId="19" borderId="32" xfId="0" applyFont="1" applyFill="1" applyBorder="1" applyAlignment="1">
      <alignment horizontal="left" vertical="top"/>
    </xf>
    <xf numFmtId="0" fontId="23" fillId="19" borderId="33" xfId="0" applyFont="1" applyFill="1" applyBorder="1" applyAlignment="1">
      <alignment horizontal="left" vertical="top"/>
    </xf>
    <xf numFmtId="0" fontId="26" fillId="4" borderId="31" xfId="0" applyFont="1" applyFill="1" applyBorder="1" applyAlignment="1">
      <alignment horizontal="left" vertical="top"/>
    </xf>
    <xf numFmtId="0" fontId="26" fillId="4" borderId="32" xfId="0" applyFont="1" applyFill="1" applyBorder="1" applyAlignment="1">
      <alignment horizontal="left" vertical="top"/>
    </xf>
    <xf numFmtId="0" fontId="26" fillId="4" borderId="33" xfId="0" applyFont="1" applyFill="1" applyBorder="1" applyAlignment="1">
      <alignment horizontal="left" vertical="top"/>
    </xf>
    <xf numFmtId="0" fontId="23" fillId="11" borderId="31" xfId="0" applyFont="1" applyFill="1" applyBorder="1" applyAlignment="1">
      <alignment horizontal="left" vertical="top"/>
    </xf>
    <xf numFmtId="0" fontId="23" fillId="11" borderId="32" xfId="0" applyFont="1" applyFill="1" applyBorder="1" applyAlignment="1">
      <alignment horizontal="left" vertical="top"/>
    </xf>
    <xf numFmtId="0" fontId="23" fillId="11" borderId="33" xfId="0" applyFont="1" applyFill="1" applyBorder="1" applyAlignment="1">
      <alignment horizontal="left" vertical="top"/>
    </xf>
    <xf numFmtId="0" fontId="26" fillId="11" borderId="31" xfId="0" applyFont="1" applyFill="1" applyBorder="1" applyAlignment="1">
      <alignment horizontal="left" vertical="top"/>
    </xf>
    <xf numFmtId="0" fontId="26" fillId="11" borderId="32" xfId="0" applyFont="1" applyFill="1" applyBorder="1" applyAlignment="1">
      <alignment horizontal="left" vertical="top"/>
    </xf>
    <xf numFmtId="0" fontId="26" fillId="11" borderId="33" xfId="0" applyFont="1" applyFill="1" applyBorder="1" applyAlignment="1">
      <alignment horizontal="left" vertical="top"/>
    </xf>
    <xf numFmtId="0" fontId="23" fillId="20" borderId="31" xfId="0" applyFont="1" applyFill="1" applyBorder="1" applyAlignment="1">
      <alignment horizontal="left" vertical="top"/>
    </xf>
    <xf numFmtId="0" fontId="23" fillId="20" borderId="32" xfId="0" applyFont="1" applyFill="1" applyBorder="1" applyAlignment="1">
      <alignment horizontal="left" vertical="top"/>
    </xf>
    <xf numFmtId="0" fontId="23" fillId="20" borderId="33" xfId="0" applyFont="1" applyFill="1" applyBorder="1" applyAlignment="1">
      <alignment horizontal="left" vertical="top"/>
    </xf>
    <xf numFmtId="0" fontId="28" fillId="21" borderId="31" xfId="0" applyFont="1" applyFill="1" applyBorder="1" applyAlignment="1">
      <alignment horizontal="left" vertical="top"/>
    </xf>
    <xf numFmtId="0" fontId="28" fillId="21" borderId="32" xfId="0" applyFont="1" applyFill="1" applyBorder="1" applyAlignment="1">
      <alignment horizontal="left" vertical="top"/>
    </xf>
    <xf numFmtId="0" fontId="28" fillId="21" borderId="33" xfId="0" applyFont="1" applyFill="1" applyBorder="1" applyAlignment="1">
      <alignment horizontal="left" vertical="top"/>
    </xf>
    <xf numFmtId="0" fontId="28" fillId="23" borderId="31" xfId="0" applyFont="1" applyFill="1" applyBorder="1" applyAlignment="1">
      <alignment horizontal="left" vertical="top"/>
    </xf>
    <xf numFmtId="0" fontId="28" fillId="23" borderId="32" xfId="0" applyFont="1" applyFill="1" applyBorder="1" applyAlignment="1">
      <alignment horizontal="left" vertical="top"/>
    </xf>
    <xf numFmtId="0" fontId="28" fillId="23" borderId="33" xfId="0" applyFont="1" applyFill="1" applyBorder="1" applyAlignment="1">
      <alignment horizontal="left" vertical="top"/>
    </xf>
    <xf numFmtId="0" fontId="0" fillId="31" borderId="40" xfId="0" applyFill="1" applyBorder="1" applyAlignment="1">
      <alignment vertical="top"/>
    </xf>
    <xf numFmtId="0" fontId="28" fillId="9" borderId="31" xfId="0" applyFont="1" applyFill="1" applyBorder="1" applyAlignment="1">
      <alignment horizontal="left" vertical="top"/>
    </xf>
    <xf numFmtId="0" fontId="28" fillId="9" borderId="32" xfId="0" applyFont="1" applyFill="1" applyBorder="1" applyAlignment="1">
      <alignment horizontal="left" vertical="top"/>
    </xf>
    <xf numFmtId="0" fontId="28" fillId="9" borderId="33" xfId="0" applyFont="1" applyFill="1" applyBorder="1" applyAlignment="1">
      <alignment horizontal="left" vertical="top"/>
    </xf>
    <xf numFmtId="0" fontId="23" fillId="0" borderId="34" xfId="0" applyFont="1" applyBorder="1" applyAlignment="1">
      <alignment horizontal="left" vertical="top"/>
    </xf>
    <xf numFmtId="0" fontId="23" fillId="0" borderId="35" xfId="0" applyFont="1" applyBorder="1" applyAlignment="1">
      <alignment horizontal="left" vertical="top"/>
    </xf>
    <xf numFmtId="0" fontId="23" fillId="0" borderId="36" xfId="0" applyFont="1" applyBorder="1" applyAlignment="1">
      <alignment horizontal="left" vertical="top"/>
    </xf>
    <xf numFmtId="0" fontId="28" fillId="25" borderId="31" xfId="0" applyFont="1" applyFill="1" applyBorder="1" applyAlignment="1">
      <alignment horizontal="left" vertical="top"/>
    </xf>
    <xf numFmtId="0" fontId="28" fillId="25" borderId="32" xfId="0" applyFont="1" applyFill="1" applyBorder="1" applyAlignment="1">
      <alignment horizontal="left" vertical="top"/>
    </xf>
    <xf numFmtId="0" fontId="28" fillId="25" borderId="33" xfId="0" applyFont="1" applyFill="1" applyBorder="1" applyAlignment="1">
      <alignment horizontal="left" vertical="top"/>
    </xf>
    <xf numFmtId="0" fontId="30" fillId="26" borderId="1" xfId="0" applyFont="1" applyFill="1" applyBorder="1" applyAlignment="1">
      <alignment horizontal="left" vertical="top" wrapText="1" shrinkToFit="1"/>
    </xf>
    <xf numFmtId="0" fontId="30" fillId="26" borderId="3" xfId="0" applyFont="1" applyFill="1" applyBorder="1" applyAlignment="1">
      <alignment horizontal="left" vertical="top" wrapText="1" shrinkToFit="1"/>
    </xf>
    <xf numFmtId="0" fontId="31" fillId="27" borderId="3" xfId="0" applyFont="1" applyFill="1" applyBorder="1" applyAlignment="1">
      <alignment vertical="top" wrapText="1"/>
    </xf>
    <xf numFmtId="0" fontId="31" fillId="27" borderId="4" xfId="0" applyFont="1" applyFill="1" applyBorder="1" applyAlignment="1">
      <alignment vertical="top" wrapText="1"/>
    </xf>
    <xf numFmtId="0" fontId="25" fillId="0" borderId="0" xfId="0" applyFont="1" applyAlignment="1">
      <alignment horizontal="left" vertical="top" wrapText="1"/>
    </xf>
    <xf numFmtId="0" fontId="25" fillId="0" borderId="0" xfId="0" applyFont="1" applyAlignment="1">
      <alignment horizontal="left" vertical="top"/>
    </xf>
    <xf numFmtId="0" fontId="40" fillId="0" borderId="0" xfId="0" applyFont="1"/>
    <xf numFmtId="0" fontId="41" fillId="0" borderId="0" xfId="0" applyFont="1"/>
    <xf numFmtId="2" fontId="0" fillId="0" borderId="0" xfId="0" applyNumberFormat="1"/>
    <xf numFmtId="10" fontId="0" fillId="0" borderId="0" xfId="2" applyNumberFormat="1" applyFont="1"/>
    <xf numFmtId="10" fontId="0" fillId="0" borderId="0" xfId="0" applyNumberFormat="1"/>
  </cellXfs>
  <cellStyles count="4">
    <cellStyle name="Comma" xfId="1" builtinId="3"/>
    <cellStyle name="Normal" xfId="0" builtinId="0"/>
    <cellStyle name="Normal 2" xfId="3" xr:uid="{23A36B8C-5CE1-4043-8A1D-983A169106B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VALAMAR_AFI.xlsx" TargetMode="External"/><Relationship Id="rId1" Type="http://schemas.openxmlformats.org/officeDocument/2006/relationships/externalLinkPath" Target="VALAMAR_AF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anca"/>
      <sheetName val="Koeficijenti"/>
      <sheetName val="RDG"/>
      <sheetName val="NT_Indirektna metoda"/>
      <sheetName val="PK_2021"/>
      <sheetName val="PK_2023"/>
      <sheetName val="Bilješke_2021"/>
      <sheetName val="Bilješke_2023"/>
    </sheetNames>
    <sheetDataSet>
      <sheetData sheetId="0">
        <row r="4">
          <cell r="C4">
            <v>807904686.30964231</v>
          </cell>
          <cell r="D4">
            <v>752779821.62054551</v>
          </cell>
          <cell r="E4">
            <v>732302923</v>
          </cell>
        </row>
        <row r="39">
          <cell r="C39">
            <v>97825505.209370226</v>
          </cell>
          <cell r="D39">
            <v>161650773.77397305</v>
          </cell>
          <cell r="E39">
            <v>117447470</v>
          </cell>
          <cell r="F39">
            <v>94414531</v>
          </cell>
        </row>
        <row r="48">
          <cell r="C48">
            <v>5333455.4383170744</v>
          </cell>
          <cell r="D48">
            <v>5094994.3592806421</v>
          </cell>
          <cell r="E48">
            <v>4768259</v>
          </cell>
          <cell r="F48">
            <v>6200436</v>
          </cell>
        </row>
        <row r="65">
          <cell r="C65">
            <v>88384484.703696325</v>
          </cell>
          <cell r="D65">
            <v>148020150.50766474</v>
          </cell>
          <cell r="E65">
            <v>89299582</v>
          </cell>
        </row>
        <row r="67">
          <cell r="C67">
            <v>913077587.09934294</v>
          </cell>
          <cell r="D67">
            <v>917585170.34972453</v>
          </cell>
          <cell r="E67">
            <v>852054494</v>
          </cell>
          <cell r="F67">
            <v>826211231</v>
          </cell>
        </row>
        <row r="69">
          <cell r="C69">
            <v>380099187.20552123</v>
          </cell>
          <cell r="D69">
            <v>439452890.96821284</v>
          </cell>
          <cell r="E69">
            <v>441126555</v>
          </cell>
          <cell r="F69">
            <v>446821035</v>
          </cell>
        </row>
        <row r="86">
          <cell r="C86">
            <v>95013986.064105108</v>
          </cell>
          <cell r="D86">
            <v>51502476.076713778</v>
          </cell>
          <cell r="E86">
            <v>46604740</v>
          </cell>
          <cell r="F86">
            <v>42165052</v>
          </cell>
        </row>
        <row r="99">
          <cell r="C99">
            <v>380562658.03968412</v>
          </cell>
          <cell r="D99">
            <v>347004881.41217065</v>
          </cell>
          <cell r="E99">
            <v>285270720</v>
          </cell>
          <cell r="F99">
            <v>264707353</v>
          </cell>
        </row>
        <row r="111">
          <cell r="C111">
            <v>124021128.14387152</v>
          </cell>
          <cell r="D111">
            <v>97414106.045523912</v>
          </cell>
          <cell r="E111">
            <v>91965495</v>
          </cell>
          <cell r="F111">
            <v>84649099</v>
          </cell>
        </row>
        <row r="127">
          <cell r="C127">
            <v>913077587.09934294</v>
          </cell>
          <cell r="D127">
            <v>917585170.34972453</v>
          </cell>
          <cell r="E127">
            <v>852054494</v>
          </cell>
          <cell r="F127">
            <v>826211231</v>
          </cell>
        </row>
      </sheetData>
      <sheetData sheetId="1"/>
      <sheetData sheetId="2">
        <row r="2">
          <cell r="E2">
            <v>89668940.871988848</v>
          </cell>
          <cell r="F2">
            <v>218197361.86873713</v>
          </cell>
          <cell r="G2">
            <v>325334919</v>
          </cell>
          <cell r="H2">
            <v>372208414</v>
          </cell>
        </row>
        <row r="8">
          <cell r="E8">
            <v>142063176.05680534</v>
          </cell>
          <cell r="F8">
            <v>200017704.82447407</v>
          </cell>
          <cell r="G8">
            <v>294812890</v>
          </cell>
          <cell r="H8">
            <v>329806825</v>
          </cell>
        </row>
        <row r="18">
          <cell r="E18">
            <v>65889447.740394183</v>
          </cell>
          <cell r="F18">
            <v>67335054.61543566</v>
          </cell>
          <cell r="G18">
            <v>66055469</v>
          </cell>
          <cell r="H18">
            <v>65778289</v>
          </cell>
        </row>
        <row r="31">
          <cell r="E31">
            <v>2825819.6297033643</v>
          </cell>
          <cell r="F31">
            <v>4692239.9628376132</v>
          </cell>
          <cell r="G31">
            <v>6627796</v>
          </cell>
          <cell r="H31">
            <v>3124743</v>
          </cell>
        </row>
        <row r="42">
          <cell r="E42">
            <v>16714018.581193177</v>
          </cell>
          <cell r="F42">
            <v>9457380.3172075115</v>
          </cell>
          <cell r="G42">
            <v>9869933</v>
          </cell>
          <cell r="H42">
            <v>11158639</v>
          </cell>
        </row>
        <row r="45">
          <cell r="E45">
            <v>8369846.4397106636</v>
          </cell>
          <cell r="F45">
            <v>8794009.2905965894</v>
          </cell>
          <cell r="G45">
            <v>7898244</v>
          </cell>
          <cell r="H45">
            <v>8621199</v>
          </cell>
        </row>
        <row r="54">
          <cell r="E54">
            <v>92494760.501692206</v>
          </cell>
          <cell r="F54">
            <v>222962329.94890171</v>
          </cell>
          <cell r="G54">
            <v>331962715</v>
          </cell>
          <cell r="H54">
            <v>375333157</v>
          </cell>
        </row>
        <row r="55">
          <cell r="E55">
            <v>158995335.19145265</v>
          </cell>
          <cell r="F55">
            <v>209494252.04061317</v>
          </cell>
          <cell r="G55">
            <v>305169772</v>
          </cell>
          <cell r="H55">
            <v>341892514</v>
          </cell>
        </row>
        <row r="77">
          <cell r="E77">
            <v>-47621712.256951354</v>
          </cell>
          <cell r="F77">
            <v>14427930.984139623</v>
          </cell>
          <cell r="G77">
            <v>21287568</v>
          </cell>
          <cell r="H77">
            <v>33667326</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76A90-B18D-42FF-AD7F-57B2397D35FE}">
  <dimension ref="A1:J71"/>
  <sheetViews>
    <sheetView workbookViewId="0">
      <selection sqref="A1:XFD1048576"/>
    </sheetView>
  </sheetViews>
  <sheetFormatPr defaultRowHeight="15" x14ac:dyDescent="0.25"/>
  <cols>
    <col min="9" max="9" width="13.42578125" customWidth="1"/>
  </cols>
  <sheetData>
    <row r="1" spans="1:10" ht="15.75" x14ac:dyDescent="0.25">
      <c r="A1" s="254"/>
      <c r="B1" s="255"/>
      <c r="C1" s="255"/>
      <c r="D1" s="27"/>
      <c r="E1" s="27"/>
      <c r="F1" s="27"/>
      <c r="G1" s="27"/>
      <c r="H1" s="27"/>
      <c r="I1" s="27"/>
      <c r="J1" s="28"/>
    </row>
    <row r="2" spans="1:10" ht="14.45" customHeight="1" x14ac:dyDescent="0.25">
      <c r="A2" s="256" t="s">
        <v>115</v>
      </c>
      <c r="B2" s="257"/>
      <c r="C2" s="257"/>
      <c r="D2" s="257"/>
      <c r="E2" s="257"/>
      <c r="F2" s="257"/>
      <c r="G2" s="257"/>
      <c r="H2" s="257"/>
      <c r="I2" s="257"/>
      <c r="J2" s="258"/>
    </row>
    <row r="3" spans="1:10" x14ac:dyDescent="0.25">
      <c r="A3" s="29"/>
      <c r="B3" s="30"/>
      <c r="C3" s="30"/>
      <c r="D3" s="30"/>
      <c r="E3" s="30"/>
      <c r="F3" s="30"/>
      <c r="G3" s="30"/>
      <c r="H3" s="30"/>
      <c r="I3" s="30"/>
      <c r="J3" s="31"/>
    </row>
    <row r="4" spans="1:10" ht="33.6" customHeight="1" x14ac:dyDescent="0.25">
      <c r="A4" s="259" t="s">
        <v>116</v>
      </c>
      <c r="B4" s="260"/>
      <c r="C4" s="260"/>
      <c r="D4" s="260"/>
      <c r="E4" s="261">
        <v>44927</v>
      </c>
      <c r="F4" s="262"/>
      <c r="G4" s="34" t="s">
        <v>117</v>
      </c>
      <c r="H4" s="261">
        <v>45291</v>
      </c>
      <c r="I4" s="262"/>
      <c r="J4" s="35"/>
    </row>
    <row r="5" spans="1:10" s="36" customFormat="1" ht="10.15" customHeight="1" x14ac:dyDescent="0.25">
      <c r="A5" s="263"/>
      <c r="B5" s="264"/>
      <c r="C5" s="264"/>
      <c r="D5" s="264"/>
      <c r="E5" s="264"/>
      <c r="F5" s="264"/>
      <c r="G5" s="264"/>
      <c r="H5" s="264"/>
      <c r="I5" s="264"/>
      <c r="J5" s="265"/>
    </row>
    <row r="6" spans="1:10" ht="20.45" customHeight="1" x14ac:dyDescent="0.25">
      <c r="A6" s="32"/>
      <c r="B6" s="37" t="s">
        <v>118</v>
      </c>
      <c r="C6" s="33"/>
      <c r="D6" s="33"/>
      <c r="E6" s="38">
        <v>2023</v>
      </c>
      <c r="F6" s="39"/>
      <c r="G6" s="34"/>
      <c r="H6" s="39"/>
      <c r="I6" s="39"/>
      <c r="J6" s="40"/>
    </row>
    <row r="7" spans="1:10" s="42" customFormat="1" ht="10.9" customHeight="1" x14ac:dyDescent="0.25">
      <c r="A7" s="32"/>
      <c r="B7" s="33"/>
      <c r="C7" s="33"/>
      <c r="D7" s="33"/>
      <c r="E7" s="41"/>
      <c r="F7" s="41"/>
      <c r="G7" s="34"/>
      <c r="H7" s="41"/>
      <c r="I7" s="41"/>
      <c r="J7" s="40"/>
    </row>
    <row r="8" spans="1:10" ht="37.9" customHeight="1" x14ac:dyDescent="0.25">
      <c r="A8" s="272" t="s">
        <v>119</v>
      </c>
      <c r="B8" s="273"/>
      <c r="C8" s="273"/>
      <c r="D8" s="273"/>
      <c r="E8" s="273"/>
      <c r="F8" s="273"/>
      <c r="G8" s="273"/>
      <c r="H8" s="273"/>
      <c r="I8" s="273"/>
      <c r="J8" s="43"/>
    </row>
    <row r="9" spans="1:10" x14ac:dyDescent="0.25">
      <c r="A9" s="44"/>
      <c r="B9" s="45"/>
      <c r="C9" s="45"/>
      <c r="D9" s="45"/>
      <c r="E9" s="274"/>
      <c r="F9" s="274"/>
      <c r="G9" s="275"/>
      <c r="H9" s="275"/>
      <c r="I9" s="46"/>
      <c r="J9" s="47"/>
    </row>
    <row r="10" spans="1:10" ht="25.9" customHeight="1" x14ac:dyDescent="0.25">
      <c r="A10" s="276" t="s">
        <v>120</v>
      </c>
      <c r="B10" s="268"/>
      <c r="C10" s="269" t="s">
        <v>311</v>
      </c>
      <c r="D10" s="270"/>
      <c r="E10" s="48"/>
      <c r="F10" s="277" t="s">
        <v>121</v>
      </c>
      <c r="G10" s="278"/>
      <c r="H10" s="279" t="s">
        <v>122</v>
      </c>
      <c r="I10" s="280"/>
      <c r="J10" s="50"/>
    </row>
    <row r="11" spans="1:10" ht="15.6" customHeight="1" x14ac:dyDescent="0.25">
      <c r="A11" s="44"/>
      <c r="B11" s="45"/>
      <c r="C11" s="45"/>
      <c r="D11" s="45"/>
      <c r="E11" s="266"/>
      <c r="F11" s="266"/>
      <c r="G11" s="266"/>
      <c r="H11" s="266"/>
      <c r="I11" s="51"/>
      <c r="J11" s="50"/>
    </row>
    <row r="12" spans="1:10" ht="21" customHeight="1" x14ac:dyDescent="0.25">
      <c r="A12" s="267" t="s">
        <v>123</v>
      </c>
      <c r="B12" s="268"/>
      <c r="C12" s="269" t="s">
        <v>312</v>
      </c>
      <c r="D12" s="270"/>
      <c r="E12" s="271"/>
      <c r="F12" s="266"/>
      <c r="G12" s="266"/>
      <c r="H12" s="266"/>
      <c r="I12" s="51"/>
      <c r="J12" s="50"/>
    </row>
    <row r="13" spans="1:10" ht="10.9" customHeight="1" x14ac:dyDescent="0.25">
      <c r="A13" s="48"/>
      <c r="B13" s="51"/>
      <c r="C13" s="45"/>
      <c r="D13" s="45"/>
      <c r="E13" s="275"/>
      <c r="F13" s="275"/>
      <c r="G13" s="275"/>
      <c r="H13" s="275"/>
      <c r="I13" s="45"/>
      <c r="J13" s="52"/>
    </row>
    <row r="14" spans="1:10" ht="22.9" customHeight="1" x14ac:dyDescent="0.25">
      <c r="A14" s="267" t="s">
        <v>124</v>
      </c>
      <c r="B14" s="281"/>
      <c r="C14" s="269" t="s">
        <v>313</v>
      </c>
      <c r="D14" s="270"/>
      <c r="E14" s="288"/>
      <c r="F14" s="289"/>
      <c r="G14" s="54" t="s">
        <v>125</v>
      </c>
      <c r="H14" s="279" t="s">
        <v>314</v>
      </c>
      <c r="I14" s="280"/>
      <c r="J14" s="55"/>
    </row>
    <row r="15" spans="1:10" ht="14.45" customHeight="1" x14ac:dyDescent="0.25">
      <c r="A15" s="48"/>
      <c r="B15" s="51"/>
      <c r="C15" s="45"/>
      <c r="D15" s="45"/>
      <c r="E15" s="275"/>
      <c r="F15" s="275"/>
      <c r="G15" s="275"/>
      <c r="H15" s="275"/>
      <c r="I15" s="45"/>
      <c r="J15" s="52"/>
    </row>
    <row r="16" spans="1:10" ht="13.15" customHeight="1" x14ac:dyDescent="0.25">
      <c r="A16" s="267" t="s">
        <v>126</v>
      </c>
      <c r="B16" s="281"/>
      <c r="C16" s="269" t="s">
        <v>315</v>
      </c>
      <c r="D16" s="270"/>
      <c r="E16" s="53"/>
      <c r="F16" s="53"/>
      <c r="G16" s="53"/>
      <c r="H16" s="53"/>
      <c r="I16" s="53"/>
      <c r="J16" s="55"/>
    </row>
    <row r="17" spans="1:10" ht="14.45" customHeight="1" x14ac:dyDescent="0.25">
      <c r="A17" s="282"/>
      <c r="B17" s="283"/>
      <c r="C17" s="283"/>
      <c r="D17" s="283"/>
      <c r="E17" s="283"/>
      <c r="F17" s="283"/>
      <c r="G17" s="283"/>
      <c r="H17" s="283"/>
      <c r="I17" s="283"/>
      <c r="J17" s="284"/>
    </row>
    <row r="18" spans="1:10" x14ac:dyDescent="0.25">
      <c r="A18" s="276" t="s">
        <v>127</v>
      </c>
      <c r="B18" s="268"/>
      <c r="C18" s="285" t="s">
        <v>316</v>
      </c>
      <c r="D18" s="286"/>
      <c r="E18" s="286"/>
      <c r="F18" s="286"/>
      <c r="G18" s="286"/>
      <c r="H18" s="286"/>
      <c r="I18" s="286"/>
      <c r="J18" s="287"/>
    </row>
    <row r="19" spans="1:10" x14ac:dyDescent="0.25">
      <c r="A19" s="44"/>
      <c r="B19" s="45"/>
      <c r="C19" s="56"/>
      <c r="D19" s="45"/>
      <c r="E19" s="275"/>
      <c r="F19" s="275"/>
      <c r="G19" s="275"/>
      <c r="H19" s="275"/>
      <c r="I19" s="45"/>
      <c r="J19" s="52"/>
    </row>
    <row r="20" spans="1:10" x14ac:dyDescent="0.25">
      <c r="A20" s="276" t="s">
        <v>128</v>
      </c>
      <c r="B20" s="268"/>
      <c r="C20" s="279">
        <v>10000</v>
      </c>
      <c r="D20" s="280"/>
      <c r="E20" s="275"/>
      <c r="F20" s="275"/>
      <c r="G20" s="285" t="s">
        <v>317</v>
      </c>
      <c r="H20" s="286"/>
      <c r="I20" s="286"/>
      <c r="J20" s="287"/>
    </row>
    <row r="21" spans="1:10" x14ac:dyDescent="0.25">
      <c r="A21" s="44"/>
      <c r="B21" s="45"/>
      <c r="C21" s="45"/>
      <c r="D21" s="45"/>
      <c r="E21" s="275"/>
      <c r="F21" s="275"/>
      <c r="G21" s="275"/>
      <c r="H21" s="275"/>
      <c r="I21" s="45"/>
      <c r="J21" s="52"/>
    </row>
    <row r="22" spans="1:10" x14ac:dyDescent="0.25">
      <c r="A22" s="276" t="s">
        <v>129</v>
      </c>
      <c r="B22" s="268"/>
      <c r="C22" s="285" t="s">
        <v>318</v>
      </c>
      <c r="D22" s="286"/>
      <c r="E22" s="286"/>
      <c r="F22" s="286"/>
      <c r="G22" s="286"/>
      <c r="H22" s="286"/>
      <c r="I22" s="286"/>
      <c r="J22" s="287"/>
    </row>
    <row r="23" spans="1:10" x14ac:dyDescent="0.25">
      <c r="A23" s="44"/>
      <c r="B23" s="45"/>
      <c r="C23" s="45"/>
      <c r="D23" s="45"/>
      <c r="E23" s="275"/>
      <c r="F23" s="275"/>
      <c r="G23" s="275"/>
      <c r="H23" s="275"/>
      <c r="I23" s="45"/>
      <c r="J23" s="52"/>
    </row>
    <row r="24" spans="1:10" x14ac:dyDescent="0.25">
      <c r="A24" s="276" t="s">
        <v>130</v>
      </c>
      <c r="B24" s="268"/>
      <c r="C24" s="293" t="s">
        <v>319</v>
      </c>
      <c r="D24" s="294"/>
      <c r="E24" s="294"/>
      <c r="F24" s="294"/>
      <c r="G24" s="294"/>
      <c r="H24" s="294"/>
      <c r="I24" s="294"/>
      <c r="J24" s="295"/>
    </row>
    <row r="25" spans="1:10" x14ac:dyDescent="0.25">
      <c r="A25" s="44"/>
      <c r="B25" s="45"/>
      <c r="C25" s="56"/>
      <c r="D25" s="45"/>
      <c r="E25" s="275"/>
      <c r="F25" s="275"/>
      <c r="G25" s="275"/>
      <c r="H25" s="275"/>
      <c r="I25" s="45"/>
      <c r="J25" s="52"/>
    </row>
    <row r="26" spans="1:10" x14ac:dyDescent="0.25">
      <c r="A26" s="276" t="s">
        <v>131</v>
      </c>
      <c r="B26" s="268"/>
      <c r="C26" s="293" t="s">
        <v>320</v>
      </c>
      <c r="D26" s="294"/>
      <c r="E26" s="294"/>
      <c r="F26" s="294"/>
      <c r="G26" s="294"/>
      <c r="H26" s="294"/>
      <c r="I26" s="294"/>
      <c r="J26" s="295"/>
    </row>
    <row r="27" spans="1:10" ht="13.9" customHeight="1" x14ac:dyDescent="0.25">
      <c r="A27" s="44"/>
      <c r="B27" s="45"/>
      <c r="C27" s="56"/>
      <c r="D27" s="45"/>
      <c r="E27" s="275"/>
      <c r="F27" s="275"/>
      <c r="G27" s="275"/>
      <c r="H27" s="275"/>
      <c r="I27" s="45"/>
      <c r="J27" s="52"/>
    </row>
    <row r="28" spans="1:10" ht="22.9" customHeight="1" x14ac:dyDescent="0.25">
      <c r="A28" s="267" t="s">
        <v>132</v>
      </c>
      <c r="B28" s="268"/>
      <c r="C28" s="57">
        <v>865</v>
      </c>
      <c r="D28" s="58"/>
      <c r="E28" s="290"/>
      <c r="F28" s="290"/>
      <c r="G28" s="290"/>
      <c r="H28" s="290"/>
      <c r="I28" s="291"/>
      <c r="J28" s="292"/>
    </row>
    <row r="29" spans="1:10" x14ac:dyDescent="0.25">
      <c r="A29" s="44"/>
      <c r="B29" s="45"/>
      <c r="C29" s="45"/>
      <c r="D29" s="45"/>
      <c r="E29" s="275"/>
      <c r="F29" s="275"/>
      <c r="G29" s="275"/>
      <c r="H29" s="275"/>
      <c r="I29" s="45"/>
      <c r="J29" s="52"/>
    </row>
    <row r="30" spans="1:10" x14ac:dyDescent="0.25">
      <c r="A30" s="276" t="s">
        <v>133</v>
      </c>
      <c r="B30" s="268"/>
      <c r="C30" s="59" t="s">
        <v>134</v>
      </c>
      <c r="D30" s="298" t="s">
        <v>135</v>
      </c>
      <c r="E30" s="299"/>
      <c r="F30" s="299"/>
      <c r="G30" s="299"/>
      <c r="H30" s="60" t="s">
        <v>136</v>
      </c>
      <c r="I30" s="61" t="s">
        <v>134</v>
      </c>
      <c r="J30" s="62"/>
    </row>
    <row r="31" spans="1:10" x14ac:dyDescent="0.25">
      <c r="A31" s="276"/>
      <c r="B31" s="268"/>
      <c r="C31" s="63"/>
      <c r="D31" s="34"/>
      <c r="E31" s="289"/>
      <c r="F31" s="289"/>
      <c r="G31" s="289"/>
      <c r="H31" s="289"/>
      <c r="I31" s="296"/>
      <c r="J31" s="297"/>
    </row>
    <row r="32" spans="1:10" x14ac:dyDescent="0.25">
      <c r="A32" s="276" t="s">
        <v>137</v>
      </c>
      <c r="B32" s="268"/>
      <c r="C32" s="57" t="s">
        <v>138</v>
      </c>
      <c r="D32" s="298" t="s">
        <v>139</v>
      </c>
      <c r="E32" s="299"/>
      <c r="F32" s="299"/>
      <c r="G32" s="299"/>
      <c r="H32" s="65" t="s">
        <v>140</v>
      </c>
      <c r="I32" s="66" t="s">
        <v>138</v>
      </c>
      <c r="J32" s="64"/>
    </row>
    <row r="33" spans="1:10" x14ac:dyDescent="0.25">
      <c r="A33" s="44"/>
      <c r="B33" s="45"/>
      <c r="C33" s="45"/>
      <c r="D33" s="45"/>
      <c r="E33" s="275"/>
      <c r="F33" s="275"/>
      <c r="G33" s="275"/>
      <c r="H33" s="275"/>
      <c r="I33" s="45"/>
      <c r="J33" s="52"/>
    </row>
    <row r="34" spans="1:10" x14ac:dyDescent="0.25">
      <c r="A34" s="298" t="s">
        <v>141</v>
      </c>
      <c r="B34" s="299"/>
      <c r="C34" s="299"/>
      <c r="D34" s="299"/>
      <c r="E34" s="299" t="s">
        <v>142</v>
      </c>
      <c r="F34" s="299"/>
      <c r="G34" s="299"/>
      <c r="H34" s="299"/>
      <c r="I34" s="299"/>
      <c r="J34" s="67" t="s">
        <v>143</v>
      </c>
    </row>
    <row r="35" spans="1:10" x14ac:dyDescent="0.25">
      <c r="A35" s="44"/>
      <c r="B35" s="45"/>
      <c r="C35" s="45"/>
      <c r="D35" s="45"/>
      <c r="E35" s="275"/>
      <c r="F35" s="275"/>
      <c r="G35" s="275"/>
      <c r="H35" s="275"/>
      <c r="I35" s="45"/>
      <c r="J35" s="47"/>
    </row>
    <row r="36" spans="1:10" x14ac:dyDescent="0.25">
      <c r="A36" s="301"/>
      <c r="B36" s="302"/>
      <c r="C36" s="302"/>
      <c r="D36" s="302"/>
      <c r="E36" s="301"/>
      <c r="F36" s="302"/>
      <c r="G36" s="302"/>
      <c r="H36" s="302"/>
      <c r="I36" s="303"/>
      <c r="J36" s="49"/>
    </row>
    <row r="37" spans="1:10" x14ac:dyDescent="0.25">
      <c r="A37" s="44"/>
      <c r="B37" s="45"/>
      <c r="C37" s="56"/>
      <c r="D37" s="300"/>
      <c r="E37" s="300"/>
      <c r="F37" s="300"/>
      <c r="G37" s="300"/>
      <c r="H37" s="300"/>
      <c r="I37" s="300"/>
      <c r="J37" s="52"/>
    </row>
    <row r="38" spans="1:10" x14ac:dyDescent="0.25">
      <c r="A38" s="301"/>
      <c r="B38" s="302"/>
      <c r="C38" s="302"/>
      <c r="D38" s="303"/>
      <c r="E38" s="301"/>
      <c r="F38" s="302"/>
      <c r="G38" s="302"/>
      <c r="H38" s="302"/>
      <c r="I38" s="303"/>
      <c r="J38" s="57"/>
    </row>
    <row r="39" spans="1:10" x14ac:dyDescent="0.25">
      <c r="A39" s="44"/>
      <c r="B39" s="45"/>
      <c r="C39" s="56"/>
      <c r="D39" s="68"/>
      <c r="E39" s="300"/>
      <c r="F39" s="300"/>
      <c r="G39" s="300"/>
      <c r="H39" s="300"/>
      <c r="I39" s="51"/>
      <c r="J39" s="52"/>
    </row>
    <row r="40" spans="1:10" x14ac:dyDescent="0.25">
      <c r="A40" s="301"/>
      <c r="B40" s="302"/>
      <c r="C40" s="302"/>
      <c r="D40" s="303"/>
      <c r="E40" s="301"/>
      <c r="F40" s="302"/>
      <c r="G40" s="302"/>
      <c r="H40" s="302"/>
      <c r="I40" s="303"/>
      <c r="J40" s="57"/>
    </row>
    <row r="41" spans="1:10" x14ac:dyDescent="0.25">
      <c r="A41" s="44"/>
      <c r="B41" s="45"/>
      <c r="C41" s="56"/>
      <c r="D41" s="68"/>
      <c r="E41" s="68"/>
      <c r="F41" s="68"/>
      <c r="G41" s="68"/>
      <c r="H41" s="68"/>
      <c r="I41" s="51"/>
      <c r="J41" s="52"/>
    </row>
    <row r="42" spans="1:10" x14ac:dyDescent="0.25">
      <c r="A42" s="301"/>
      <c r="B42" s="302"/>
      <c r="C42" s="302"/>
      <c r="D42" s="303"/>
      <c r="E42" s="301"/>
      <c r="F42" s="302"/>
      <c r="G42" s="302"/>
      <c r="H42" s="302"/>
      <c r="I42" s="303"/>
      <c r="J42" s="57"/>
    </row>
    <row r="43" spans="1:10" x14ac:dyDescent="0.25">
      <c r="A43" s="69"/>
      <c r="B43" s="56"/>
      <c r="C43" s="304"/>
      <c r="D43" s="304"/>
      <c r="E43" s="275"/>
      <c r="F43" s="275"/>
      <c r="G43" s="304"/>
      <c r="H43" s="304"/>
      <c r="I43" s="304"/>
      <c r="J43" s="52"/>
    </row>
    <row r="44" spans="1:10" x14ac:dyDescent="0.25">
      <c r="A44" s="301"/>
      <c r="B44" s="302"/>
      <c r="C44" s="302"/>
      <c r="D44" s="303"/>
      <c r="E44" s="301"/>
      <c r="F44" s="302"/>
      <c r="G44" s="302"/>
      <c r="H44" s="302"/>
      <c r="I44" s="303"/>
      <c r="J44" s="57"/>
    </row>
    <row r="45" spans="1:10" x14ac:dyDescent="0.25">
      <c r="A45" s="69"/>
      <c r="B45" s="56"/>
      <c r="C45" s="56"/>
      <c r="D45" s="45"/>
      <c r="E45" s="305"/>
      <c r="F45" s="305"/>
      <c r="G45" s="304"/>
      <c r="H45" s="304"/>
      <c r="I45" s="45"/>
      <c r="J45" s="52"/>
    </row>
    <row r="46" spans="1:10" x14ac:dyDescent="0.25">
      <c r="A46" s="301"/>
      <c r="B46" s="302"/>
      <c r="C46" s="302"/>
      <c r="D46" s="303"/>
      <c r="E46" s="301"/>
      <c r="F46" s="302"/>
      <c r="G46" s="302"/>
      <c r="H46" s="302"/>
      <c r="I46" s="303"/>
      <c r="J46" s="57"/>
    </row>
    <row r="47" spans="1:10" x14ac:dyDescent="0.25">
      <c r="A47" s="69"/>
      <c r="B47" s="56"/>
      <c r="C47" s="56"/>
      <c r="D47" s="45"/>
      <c r="E47" s="275"/>
      <c r="F47" s="275"/>
      <c r="G47" s="304"/>
      <c r="H47" s="304"/>
      <c r="I47" s="45"/>
      <c r="J47" s="70" t="s">
        <v>144</v>
      </c>
    </row>
    <row r="48" spans="1:10" x14ac:dyDescent="0.25">
      <c r="A48" s="69"/>
      <c r="B48" s="56"/>
      <c r="C48" s="56"/>
      <c r="D48" s="45"/>
      <c r="E48" s="275"/>
      <c r="F48" s="275"/>
      <c r="G48" s="304"/>
      <c r="H48" s="304"/>
      <c r="I48" s="45"/>
      <c r="J48" s="70" t="s">
        <v>145</v>
      </c>
    </row>
    <row r="49" spans="1:10" ht="14.45" customHeight="1" x14ac:dyDescent="0.25">
      <c r="A49" s="267" t="s">
        <v>146</v>
      </c>
      <c r="B49" s="306"/>
      <c r="C49" s="279" t="s">
        <v>145</v>
      </c>
      <c r="D49" s="280"/>
      <c r="E49" s="311" t="s">
        <v>147</v>
      </c>
      <c r="F49" s="312"/>
      <c r="G49" s="285"/>
      <c r="H49" s="286"/>
      <c r="I49" s="286"/>
      <c r="J49" s="287"/>
    </row>
    <row r="50" spans="1:10" x14ac:dyDescent="0.25">
      <c r="A50" s="69"/>
      <c r="B50" s="56"/>
      <c r="C50" s="304"/>
      <c r="D50" s="304"/>
      <c r="E50" s="275"/>
      <c r="F50" s="275"/>
      <c r="G50" s="313" t="s">
        <v>148</v>
      </c>
      <c r="H50" s="313"/>
      <c r="I50" s="313"/>
      <c r="J50" s="40"/>
    </row>
    <row r="51" spans="1:10" ht="13.9" customHeight="1" x14ac:dyDescent="0.25">
      <c r="A51" s="267" t="s">
        <v>149</v>
      </c>
      <c r="B51" s="306"/>
      <c r="C51" s="285" t="s">
        <v>321</v>
      </c>
      <c r="D51" s="286"/>
      <c r="E51" s="286"/>
      <c r="F51" s="286"/>
      <c r="G51" s="286"/>
      <c r="H51" s="286"/>
      <c r="I51" s="286"/>
      <c r="J51" s="287"/>
    </row>
    <row r="52" spans="1:10" x14ac:dyDescent="0.25">
      <c r="A52" s="44"/>
      <c r="B52" s="45"/>
      <c r="C52" s="290" t="s">
        <v>150</v>
      </c>
      <c r="D52" s="290"/>
      <c r="E52" s="290"/>
      <c r="F52" s="290"/>
      <c r="G52" s="290"/>
      <c r="H52" s="290"/>
      <c r="I52" s="290"/>
      <c r="J52" s="52"/>
    </row>
    <row r="53" spans="1:10" x14ac:dyDescent="0.25">
      <c r="A53" s="267" t="s">
        <v>151</v>
      </c>
      <c r="B53" s="306"/>
      <c r="C53" s="307"/>
      <c r="D53" s="308"/>
      <c r="E53" s="309"/>
      <c r="F53" s="275"/>
      <c r="G53" s="275"/>
      <c r="H53" s="299"/>
      <c r="I53" s="299"/>
      <c r="J53" s="310"/>
    </row>
    <row r="54" spans="1:10" x14ac:dyDescent="0.25">
      <c r="A54" s="44"/>
      <c r="B54" s="45"/>
      <c r="C54" s="56"/>
      <c r="D54" s="45"/>
      <c r="E54" s="275"/>
      <c r="F54" s="275"/>
      <c r="G54" s="275"/>
      <c r="H54" s="275"/>
      <c r="I54" s="45"/>
      <c r="J54" s="52"/>
    </row>
    <row r="55" spans="1:10" ht="14.45" customHeight="1" x14ac:dyDescent="0.25">
      <c r="A55" s="267" t="s">
        <v>130</v>
      </c>
      <c r="B55" s="306"/>
      <c r="C55" s="314"/>
      <c r="D55" s="315"/>
      <c r="E55" s="315"/>
      <c r="F55" s="315"/>
      <c r="G55" s="315"/>
      <c r="H55" s="315"/>
      <c r="I55" s="315"/>
      <c r="J55" s="316"/>
    </row>
    <row r="56" spans="1:10" x14ac:dyDescent="0.25">
      <c r="A56" s="44"/>
      <c r="B56" s="45"/>
      <c r="C56" s="45"/>
      <c r="D56" s="45"/>
      <c r="E56" s="275"/>
      <c r="F56" s="275"/>
      <c r="G56" s="275"/>
      <c r="H56" s="275"/>
      <c r="I56" s="45"/>
      <c r="J56" s="52"/>
    </row>
    <row r="57" spans="1:10" x14ac:dyDescent="0.25">
      <c r="A57" s="267" t="s">
        <v>152</v>
      </c>
      <c r="B57" s="306"/>
      <c r="C57" s="314"/>
      <c r="D57" s="315"/>
      <c r="E57" s="315"/>
      <c r="F57" s="315"/>
      <c r="G57" s="315"/>
      <c r="H57" s="315"/>
      <c r="I57" s="315"/>
      <c r="J57" s="316"/>
    </row>
    <row r="58" spans="1:10" ht="14.45" customHeight="1" x14ac:dyDescent="0.25">
      <c r="A58" s="44"/>
      <c r="B58" s="45"/>
      <c r="C58" s="313" t="s">
        <v>153</v>
      </c>
      <c r="D58" s="313"/>
      <c r="E58" s="313"/>
      <c r="F58" s="313"/>
      <c r="G58" s="45"/>
      <c r="H58" s="45"/>
      <c r="I58" s="45"/>
      <c r="J58" s="52"/>
    </row>
    <row r="59" spans="1:10" x14ac:dyDescent="0.25">
      <c r="A59" s="267" t="s">
        <v>154</v>
      </c>
      <c r="B59" s="306"/>
      <c r="C59" s="314"/>
      <c r="D59" s="315"/>
      <c r="E59" s="315"/>
      <c r="F59" s="315"/>
      <c r="G59" s="315"/>
      <c r="H59" s="315"/>
      <c r="I59" s="315"/>
      <c r="J59" s="316"/>
    </row>
    <row r="60" spans="1:10" ht="14.45" customHeight="1" x14ac:dyDescent="0.25">
      <c r="A60" s="71"/>
      <c r="B60" s="72"/>
      <c r="C60" s="317" t="s">
        <v>155</v>
      </c>
      <c r="D60" s="317"/>
      <c r="E60" s="317"/>
      <c r="F60" s="317"/>
      <c r="G60" s="317"/>
      <c r="H60" s="72"/>
      <c r="I60" s="72"/>
      <c r="J60" s="73"/>
    </row>
    <row r="67" ht="27" customHeight="1" x14ac:dyDescent="0.25"/>
    <row r="71" ht="38.450000000000003" customHeight="1" x14ac:dyDescent="0.25"/>
  </sheetData>
  <mergeCells count="122">
    <mergeCell ref="A57:B57"/>
    <mergeCell ref="C57:J57"/>
    <mergeCell ref="C58:F58"/>
    <mergeCell ref="A59:B59"/>
    <mergeCell ref="C59:J59"/>
    <mergeCell ref="C60:G60"/>
    <mergeCell ref="E54:F54"/>
    <mergeCell ref="G54:H54"/>
    <mergeCell ref="A55:B55"/>
    <mergeCell ref="C55:J55"/>
    <mergeCell ref="E56:F56"/>
    <mergeCell ref="G56:H56"/>
    <mergeCell ref="A51:B51"/>
    <mergeCell ref="C51:J51"/>
    <mergeCell ref="C52:I52"/>
    <mergeCell ref="A53:B53"/>
    <mergeCell ref="C53:E53"/>
    <mergeCell ref="F53:G53"/>
    <mergeCell ref="H53:J53"/>
    <mergeCell ref="A49:B49"/>
    <mergeCell ref="C49:D49"/>
    <mergeCell ref="E49:F49"/>
    <mergeCell ref="G49:J49"/>
    <mergeCell ref="C50:D50"/>
    <mergeCell ref="E50:F50"/>
    <mergeCell ref="G50:I50"/>
    <mergeCell ref="A46:D46"/>
    <mergeCell ref="E46:I46"/>
    <mergeCell ref="E47:F47"/>
    <mergeCell ref="G47:H47"/>
    <mergeCell ref="E48:F48"/>
    <mergeCell ref="G48:H48"/>
    <mergeCell ref="C43:D43"/>
    <mergeCell ref="E43:F43"/>
    <mergeCell ref="G43:I43"/>
    <mergeCell ref="A44:D44"/>
    <mergeCell ref="E44:I44"/>
    <mergeCell ref="E45:F45"/>
    <mergeCell ref="G45:H45"/>
    <mergeCell ref="E39:F39"/>
    <mergeCell ref="G39:H39"/>
    <mergeCell ref="A40:D40"/>
    <mergeCell ref="E40:I40"/>
    <mergeCell ref="A42:D42"/>
    <mergeCell ref="E42:I42"/>
    <mergeCell ref="E35:F35"/>
    <mergeCell ref="G35:H35"/>
    <mergeCell ref="A36:D36"/>
    <mergeCell ref="E36:I36"/>
    <mergeCell ref="D37:I37"/>
    <mergeCell ref="A38:D38"/>
    <mergeCell ref="E38:I38"/>
    <mergeCell ref="I31:J31"/>
    <mergeCell ref="A32:B32"/>
    <mergeCell ref="D32:G32"/>
    <mergeCell ref="E33:F33"/>
    <mergeCell ref="G33:H33"/>
    <mergeCell ref="A34:D34"/>
    <mergeCell ref="E34:I34"/>
    <mergeCell ref="E29:F29"/>
    <mergeCell ref="G29:H29"/>
    <mergeCell ref="A30:B30"/>
    <mergeCell ref="D30:G30"/>
    <mergeCell ref="A31:B31"/>
    <mergeCell ref="E31:F31"/>
    <mergeCell ref="G31:H31"/>
    <mergeCell ref="E27:F27"/>
    <mergeCell ref="G27:H27"/>
    <mergeCell ref="A28:B28"/>
    <mergeCell ref="E28:F28"/>
    <mergeCell ref="G28:H28"/>
    <mergeCell ref="I28:J28"/>
    <mergeCell ref="A24:B24"/>
    <mergeCell ref="C24:J24"/>
    <mergeCell ref="E25:F25"/>
    <mergeCell ref="G25:H25"/>
    <mergeCell ref="A26:B26"/>
    <mergeCell ref="C26:J26"/>
    <mergeCell ref="E21:F21"/>
    <mergeCell ref="G21:H21"/>
    <mergeCell ref="A22:B22"/>
    <mergeCell ref="C22:J22"/>
    <mergeCell ref="E23:F23"/>
    <mergeCell ref="G23:H23"/>
    <mergeCell ref="E19:F19"/>
    <mergeCell ref="G19:H19"/>
    <mergeCell ref="A20:B20"/>
    <mergeCell ref="C20:D20"/>
    <mergeCell ref="E20:F20"/>
    <mergeCell ref="G20:J20"/>
    <mergeCell ref="E15:F15"/>
    <mergeCell ref="G15:H15"/>
    <mergeCell ref="A16:B16"/>
    <mergeCell ref="C16:D16"/>
    <mergeCell ref="A17:J17"/>
    <mergeCell ref="A18:B18"/>
    <mergeCell ref="C18:J18"/>
    <mergeCell ref="E13:F13"/>
    <mergeCell ref="G13:H13"/>
    <mergeCell ref="A14:B14"/>
    <mergeCell ref="C14:D14"/>
    <mergeCell ref="E14:F14"/>
    <mergeCell ref="H14:I14"/>
    <mergeCell ref="A1:C1"/>
    <mergeCell ref="A2:J2"/>
    <mergeCell ref="A4:D4"/>
    <mergeCell ref="E4:F4"/>
    <mergeCell ref="H4:I4"/>
    <mergeCell ref="A5:J5"/>
    <mergeCell ref="E11:F11"/>
    <mergeCell ref="G11:H11"/>
    <mergeCell ref="A12:B12"/>
    <mergeCell ref="C12:D12"/>
    <mergeCell ref="E12:F12"/>
    <mergeCell ref="G12:H12"/>
    <mergeCell ref="A8:I8"/>
    <mergeCell ref="E9:F9"/>
    <mergeCell ref="G9:H9"/>
    <mergeCell ref="A10:B10"/>
    <mergeCell ref="C10:D10"/>
    <mergeCell ref="F10:G10"/>
    <mergeCell ref="H10:I10"/>
  </mergeCells>
  <dataValidations count="3">
    <dataValidation type="list" allowBlank="1" showInputMessage="1" showErrorMessage="1" sqref="C49:D49" xr:uid="{A6AC4FCA-25D2-466A-99AF-3A0F9C751027}">
      <formula1>$J$47:$J$48</formula1>
    </dataValidation>
    <dataValidation type="list" allowBlank="1" showInputMessage="1" showErrorMessage="1" sqref="C30" xr:uid="{E7DAD6E3-12EA-4DAA-86D4-DE68829B6407}">
      <formula1>$H$30:$I$30</formula1>
    </dataValidation>
    <dataValidation type="list" allowBlank="1" showInputMessage="1" showErrorMessage="1" sqref="C32" xr:uid="{C0A3456F-AC48-49D7-94CA-F583ACBCED18}">
      <formula1>$H$32:$I$32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34EFA-0901-479D-BA69-F96F113AAA8F}">
  <dimension ref="A1:O128"/>
  <sheetViews>
    <sheetView topLeftCell="A49" workbookViewId="0">
      <pane xSplit="1" topLeftCell="B1" activePane="topRight" state="frozen"/>
      <selection activeCell="A36" sqref="A36"/>
      <selection pane="topRight" activeCell="F1" sqref="F1:F1048576"/>
    </sheetView>
  </sheetViews>
  <sheetFormatPr defaultRowHeight="15" x14ac:dyDescent="0.25"/>
  <cols>
    <col min="1" max="1" width="73.28515625" customWidth="1"/>
    <col min="3" max="3" width="14.28515625" bestFit="1" customWidth="1"/>
    <col min="4" max="4" width="13.85546875" bestFit="1" customWidth="1"/>
    <col min="5" max="5" width="14" bestFit="1" customWidth="1"/>
    <col min="6" max="6" width="13.85546875" bestFit="1" customWidth="1"/>
    <col min="7" max="7" width="23.85546875" bestFit="1" customWidth="1"/>
    <col min="8" max="8" width="10.7109375" bestFit="1" customWidth="1"/>
    <col min="10" max="10" width="11.140625" bestFit="1" customWidth="1"/>
    <col min="11" max="11" width="23.85546875" bestFit="1" customWidth="1"/>
  </cols>
  <sheetData>
    <row r="1" spans="1:15" ht="17.25" thickTop="1" thickBot="1" x14ac:dyDescent="0.3">
      <c r="A1" s="1"/>
      <c r="B1" s="2" t="s">
        <v>0</v>
      </c>
      <c r="C1" s="2">
        <v>2020</v>
      </c>
      <c r="D1" s="2">
        <v>2021</v>
      </c>
      <c r="E1" s="2">
        <v>2022</v>
      </c>
      <c r="F1" s="2">
        <v>2023</v>
      </c>
      <c r="G1" s="3" t="s">
        <v>310</v>
      </c>
      <c r="H1" s="2" t="s">
        <v>1</v>
      </c>
      <c r="I1" s="2" t="s">
        <v>2</v>
      </c>
      <c r="J1" s="2" t="s">
        <v>3</v>
      </c>
      <c r="K1" s="3" t="s">
        <v>4</v>
      </c>
      <c r="L1" s="241">
        <v>2020</v>
      </c>
      <c r="M1" s="242">
        <v>2021</v>
      </c>
      <c r="N1" s="242">
        <v>2022</v>
      </c>
      <c r="O1" s="243">
        <v>2023</v>
      </c>
    </row>
    <row r="2" spans="1:15" ht="17.25" thickTop="1" thickBot="1" x14ac:dyDescent="0.3">
      <c r="A2" s="318" t="s">
        <v>5</v>
      </c>
      <c r="B2" s="319"/>
      <c r="C2" s="319"/>
      <c r="D2" s="319"/>
      <c r="E2" s="319"/>
      <c r="F2" s="320"/>
      <c r="G2" s="4"/>
      <c r="H2" s="5"/>
      <c r="I2" s="6"/>
      <c r="J2" s="7"/>
      <c r="K2" s="4"/>
      <c r="L2" s="244"/>
      <c r="M2" s="245"/>
      <c r="N2" s="245"/>
      <c r="O2" s="246"/>
    </row>
    <row r="3" spans="1:15" ht="16.5" thickTop="1" x14ac:dyDescent="0.25">
      <c r="A3" s="8" t="s">
        <v>6</v>
      </c>
      <c r="B3" s="9">
        <v>1</v>
      </c>
      <c r="C3" s="10">
        <v>0</v>
      </c>
      <c r="D3" s="10">
        <v>0</v>
      </c>
      <c r="E3" s="10">
        <v>0</v>
      </c>
      <c r="F3" s="11">
        <v>0</v>
      </c>
      <c r="G3" s="4"/>
      <c r="H3" s="220"/>
      <c r="I3" s="221"/>
      <c r="J3" s="222"/>
      <c r="K3" s="4"/>
      <c r="L3" s="220">
        <f>C3/C$67</f>
        <v>0</v>
      </c>
      <c r="M3" s="221">
        <f t="shared" ref="M3:O16" si="0">D3/D$67</f>
        <v>0</v>
      </c>
      <c r="N3" s="221">
        <f t="shared" si="0"/>
        <v>0</v>
      </c>
      <c r="O3" s="222">
        <f t="shared" si="0"/>
        <v>0</v>
      </c>
    </row>
    <row r="4" spans="1:15" ht="15.75" x14ac:dyDescent="0.25">
      <c r="A4" s="8" t="s">
        <v>7</v>
      </c>
      <c r="B4" s="9">
        <v>2</v>
      </c>
      <c r="C4" s="12">
        <v>10982745.769460481</v>
      </c>
      <c r="D4" s="12">
        <v>12623327.493529763</v>
      </c>
      <c r="E4" s="12">
        <v>18276593</v>
      </c>
      <c r="F4" s="13">
        <v>25651331</v>
      </c>
      <c r="G4" s="4"/>
      <c r="H4" s="223">
        <f>(D4-C4)/C4</f>
        <v>0.14937810257169185</v>
      </c>
      <c r="I4" s="224">
        <f t="shared" ref="I4:J16" si="1">(E4-D4)/D4</f>
        <v>0.44784273475974423</v>
      </c>
      <c r="J4" s="225">
        <f t="shared" si="1"/>
        <v>0.4035072619935236</v>
      </c>
      <c r="K4" s="4"/>
      <c r="L4" s="223">
        <f t="shared" ref="L4:O67" si="2">C4/C$67</f>
        <v>0.36070090814403816</v>
      </c>
      <c r="M4" s="224">
        <f t="shared" si="0"/>
        <v>0.2705322470173232</v>
      </c>
      <c r="N4" s="224">
        <f t="shared" si="0"/>
        <v>0.33077472651793727</v>
      </c>
      <c r="O4" s="225">
        <f t="shared" si="0"/>
        <v>0.35498281231964196</v>
      </c>
    </row>
    <row r="5" spans="1:15" ht="15.75" x14ac:dyDescent="0.25">
      <c r="A5" s="14" t="s">
        <v>8</v>
      </c>
      <c r="B5" s="15">
        <v>3</v>
      </c>
      <c r="C5" s="16">
        <v>3908472.6259207642</v>
      </c>
      <c r="D5" s="16">
        <v>3726779.6137766275</v>
      </c>
      <c r="E5" s="16">
        <v>8118152</v>
      </c>
      <c r="F5" s="17">
        <v>16053827</v>
      </c>
      <c r="G5" s="4"/>
      <c r="H5" s="226">
        <f t="shared" ref="H5:J67" si="3">(D5-C5)/C5</f>
        <v>-4.6486960389375422E-2</v>
      </c>
      <c r="I5" s="227">
        <f t="shared" si="1"/>
        <v>1.1783289706721516</v>
      </c>
      <c r="J5" s="228">
        <f t="shared" si="1"/>
        <v>0.97752234745050348</v>
      </c>
      <c r="K5" s="4"/>
      <c r="L5" s="226">
        <f t="shared" si="2"/>
        <v>0.12836404076163807</v>
      </c>
      <c r="M5" s="227">
        <f t="shared" si="0"/>
        <v>7.9869120370212612E-2</v>
      </c>
      <c r="N5" s="227">
        <f t="shared" si="0"/>
        <v>0.14692451200456483</v>
      </c>
      <c r="O5" s="228">
        <f t="shared" si="0"/>
        <v>0.22216518343445804</v>
      </c>
    </row>
    <row r="6" spans="1:15" ht="15.75" x14ac:dyDescent="0.25">
      <c r="A6" s="18" t="s">
        <v>9</v>
      </c>
      <c r="B6" s="19">
        <v>4</v>
      </c>
      <c r="C6" s="20">
        <v>1174953.2152100338</v>
      </c>
      <c r="D6" s="20">
        <v>1001068.0204393124</v>
      </c>
      <c r="E6" s="20">
        <v>1953642</v>
      </c>
      <c r="F6" s="21">
        <v>1773304</v>
      </c>
      <c r="G6" s="4"/>
      <c r="H6" s="229"/>
      <c r="I6" s="230"/>
      <c r="J6" s="231"/>
      <c r="K6" s="4"/>
      <c r="L6" s="229">
        <f t="shared" si="2"/>
        <v>3.8588409551597577E-2</v>
      </c>
      <c r="M6" s="230">
        <f t="shared" si="0"/>
        <v>2.1454024790646006E-2</v>
      </c>
      <c r="N6" s="230">
        <f t="shared" si="0"/>
        <v>3.5357541652536441E-2</v>
      </c>
      <c r="O6" s="231">
        <f t="shared" si="0"/>
        <v>2.4540342215289737E-2</v>
      </c>
    </row>
    <row r="7" spans="1:15" ht="15.75" x14ac:dyDescent="0.25">
      <c r="A7" s="18" t="s">
        <v>10</v>
      </c>
      <c r="B7" s="19">
        <v>5</v>
      </c>
      <c r="C7" s="20">
        <v>104854.20399495652</v>
      </c>
      <c r="D7" s="20">
        <v>85749.419337713174</v>
      </c>
      <c r="E7" s="20">
        <v>423894</v>
      </c>
      <c r="F7" s="21">
        <v>780638</v>
      </c>
      <c r="G7" s="4"/>
      <c r="H7" s="229">
        <f t="shared" si="3"/>
        <v>-0.18220332546859339</v>
      </c>
      <c r="I7" s="230">
        <f t="shared" si="1"/>
        <v>3.9434037370042989</v>
      </c>
      <c r="J7" s="231">
        <f t="shared" si="1"/>
        <v>0.84158775542942343</v>
      </c>
      <c r="K7" s="4"/>
      <c r="L7" s="229">
        <f t="shared" si="2"/>
        <v>3.4436749604884083E-3</v>
      </c>
      <c r="M7" s="230">
        <f t="shared" si="0"/>
        <v>1.8377074591269737E-3</v>
      </c>
      <c r="N7" s="230">
        <f t="shared" si="0"/>
        <v>7.6717483352939193E-3</v>
      </c>
      <c r="O7" s="231">
        <f t="shared" si="0"/>
        <v>1.0803067982849726E-2</v>
      </c>
    </row>
    <row r="8" spans="1:15" ht="15.75" x14ac:dyDescent="0.25">
      <c r="A8" s="18" t="s">
        <v>11</v>
      </c>
      <c r="B8" s="19">
        <v>6</v>
      </c>
      <c r="C8" s="20">
        <v>2622298.3608733159</v>
      </c>
      <c r="D8" s="20">
        <v>2583555.9094830444</v>
      </c>
      <c r="E8" s="20">
        <v>4165678</v>
      </c>
      <c r="F8" s="21">
        <v>8905148</v>
      </c>
      <c r="G8" s="4"/>
      <c r="H8" s="229">
        <f t="shared" si="3"/>
        <v>-1.4774234682192673E-2</v>
      </c>
      <c r="I8" s="230">
        <f t="shared" si="1"/>
        <v>0.61238159573389284</v>
      </c>
      <c r="J8" s="231">
        <f t="shared" si="1"/>
        <v>1.1377427636029478</v>
      </c>
      <c r="K8" s="4"/>
      <c r="L8" s="229">
        <f t="shared" si="2"/>
        <v>8.6122853068472033E-2</v>
      </c>
      <c r="M8" s="230">
        <f t="shared" si="0"/>
        <v>5.5368537800003968E-2</v>
      </c>
      <c r="N8" s="230">
        <f t="shared" si="0"/>
        <v>7.5391567849204047E-2</v>
      </c>
      <c r="O8" s="231">
        <f t="shared" si="0"/>
        <v>0.12323627499729486</v>
      </c>
    </row>
    <row r="9" spans="1:15" ht="15.75" x14ac:dyDescent="0.25">
      <c r="A9" s="18" t="s">
        <v>12</v>
      </c>
      <c r="B9" s="19">
        <v>7</v>
      </c>
      <c r="C9" s="20">
        <v>0</v>
      </c>
      <c r="D9" s="20">
        <v>0</v>
      </c>
      <c r="E9" s="20">
        <v>0</v>
      </c>
      <c r="F9" s="21">
        <v>0</v>
      </c>
      <c r="G9" s="4"/>
      <c r="H9" s="229"/>
      <c r="I9" s="230"/>
      <c r="J9" s="231"/>
      <c r="K9" s="4"/>
      <c r="L9" s="229">
        <f t="shared" si="2"/>
        <v>0</v>
      </c>
      <c r="M9" s="230">
        <f t="shared" si="0"/>
        <v>0</v>
      </c>
      <c r="N9" s="230">
        <f t="shared" si="0"/>
        <v>0</v>
      </c>
      <c r="O9" s="231">
        <f t="shared" si="0"/>
        <v>0</v>
      </c>
    </row>
    <row r="10" spans="1:15" ht="15.75" x14ac:dyDescent="0.25">
      <c r="A10" s="18" t="s">
        <v>13</v>
      </c>
      <c r="B10" s="19">
        <v>8</v>
      </c>
      <c r="C10" s="20">
        <v>6366.8458424580258</v>
      </c>
      <c r="D10" s="20">
        <v>56406.264516557167</v>
      </c>
      <c r="E10" s="20">
        <v>35544</v>
      </c>
      <c r="F10" s="21">
        <v>694426</v>
      </c>
      <c r="G10" s="4"/>
      <c r="H10" s="229">
        <f t="shared" si="3"/>
        <v>7.8593733714118956</v>
      </c>
      <c r="I10" s="230">
        <f t="shared" si="1"/>
        <v>-0.36985722588372039</v>
      </c>
      <c r="J10" s="231">
        <f t="shared" si="1"/>
        <v>18.537080801260409</v>
      </c>
      <c r="K10" s="4"/>
      <c r="L10" s="229">
        <f t="shared" si="2"/>
        <v>2.0910318108005509E-4</v>
      </c>
      <c r="M10" s="230">
        <f t="shared" si="0"/>
        <v>1.2088503204356587E-3</v>
      </c>
      <c r="N10" s="230">
        <f t="shared" si="0"/>
        <v>6.4328493168029524E-4</v>
      </c>
      <c r="O10" s="231">
        <f t="shared" si="0"/>
        <v>9.6100001371421887E-3</v>
      </c>
    </row>
    <row r="11" spans="1:15" ht="15.75" x14ac:dyDescent="0.25">
      <c r="A11" s="18" t="s">
        <v>14</v>
      </c>
      <c r="B11" s="19">
        <v>9</v>
      </c>
      <c r="C11" s="20">
        <v>0</v>
      </c>
      <c r="D11" s="20">
        <v>0</v>
      </c>
      <c r="E11" s="20">
        <v>1539394</v>
      </c>
      <c r="F11" s="21">
        <v>3900311</v>
      </c>
      <c r="G11" s="4"/>
      <c r="H11" s="229"/>
      <c r="I11" s="230"/>
      <c r="J11" s="231"/>
      <c r="K11" s="4"/>
      <c r="L11" s="229">
        <f t="shared" si="2"/>
        <v>0</v>
      </c>
      <c r="M11" s="230">
        <f t="shared" si="0"/>
        <v>0</v>
      </c>
      <c r="N11" s="230">
        <f t="shared" si="0"/>
        <v>2.7860369235850113E-2</v>
      </c>
      <c r="O11" s="231">
        <f t="shared" si="0"/>
        <v>5.3975498101881535E-2</v>
      </c>
    </row>
    <row r="12" spans="1:15" ht="15.75" x14ac:dyDescent="0.25">
      <c r="A12" s="14" t="s">
        <v>15</v>
      </c>
      <c r="B12" s="15">
        <v>10</v>
      </c>
      <c r="C12" s="16">
        <v>5690440.507001128</v>
      </c>
      <c r="D12" s="16">
        <v>7755156.811998141</v>
      </c>
      <c r="E12" s="16">
        <v>8027790</v>
      </c>
      <c r="F12" s="17">
        <v>7399452</v>
      </c>
      <c r="G12" s="4"/>
      <c r="H12" s="226">
        <f t="shared" si="3"/>
        <v>0.36283945020719005</v>
      </c>
      <c r="I12" s="227">
        <f t="shared" si="1"/>
        <v>3.5155083850795042E-2</v>
      </c>
      <c r="J12" s="228">
        <f t="shared" si="1"/>
        <v>-7.8270358342707028E-2</v>
      </c>
      <c r="K12" s="4"/>
      <c r="L12" s="226">
        <f t="shared" si="2"/>
        <v>0.18688833391030574</v>
      </c>
      <c r="M12" s="227">
        <f t="shared" si="0"/>
        <v>0.16620181955961477</v>
      </c>
      <c r="N12" s="227">
        <f t="shared" si="0"/>
        <v>0.1452891160728606</v>
      </c>
      <c r="O12" s="228">
        <f t="shared" si="0"/>
        <v>0.102399297743427</v>
      </c>
    </row>
    <row r="13" spans="1:15" ht="15.75" x14ac:dyDescent="0.25">
      <c r="A13" s="18" t="s">
        <v>16</v>
      </c>
      <c r="B13" s="19">
        <v>11</v>
      </c>
      <c r="C13" s="20">
        <v>1249533.8774968477</v>
      </c>
      <c r="D13" s="20">
        <v>1731990.3112349857</v>
      </c>
      <c r="E13" s="20">
        <v>1731990</v>
      </c>
      <c r="F13" s="21">
        <v>1731990</v>
      </c>
      <c r="G13" s="4"/>
      <c r="H13" s="229">
        <f t="shared" si="3"/>
        <v>0.38610912631246785</v>
      </c>
      <c r="I13" s="230">
        <f t="shared" si="1"/>
        <v>-1.7969787919259704E-7</v>
      </c>
      <c r="J13" s="231">
        <f t="shared" si="1"/>
        <v>0</v>
      </c>
      <c r="K13" s="4"/>
      <c r="L13" s="229">
        <f t="shared" si="2"/>
        <v>4.1037825497438882E-2</v>
      </c>
      <c r="M13" s="230">
        <f t="shared" si="0"/>
        <v>3.7118519736638322E-2</v>
      </c>
      <c r="N13" s="230">
        <f t="shared" si="0"/>
        <v>3.1346023768314045E-2</v>
      </c>
      <c r="O13" s="231">
        <f t="shared" si="0"/>
        <v>2.396860736425321E-2</v>
      </c>
    </row>
    <row r="14" spans="1:15" ht="15.75" x14ac:dyDescent="0.25">
      <c r="A14" s="18" t="s">
        <v>17</v>
      </c>
      <c r="B14" s="19">
        <v>12</v>
      </c>
      <c r="C14" s="20">
        <v>2744664.4103789236</v>
      </c>
      <c r="D14" s="20">
        <v>4300618.6210100204</v>
      </c>
      <c r="E14" s="20">
        <v>4186811</v>
      </c>
      <c r="F14" s="21">
        <v>3453866</v>
      </c>
      <c r="G14" s="4"/>
      <c r="H14" s="229">
        <f t="shared" si="3"/>
        <v>0.56690144148307164</v>
      </c>
      <c r="I14" s="230">
        <f t="shared" si="1"/>
        <v>-2.6463081486470457E-2</v>
      </c>
      <c r="J14" s="231">
        <f t="shared" si="1"/>
        <v>-0.17506044576647956</v>
      </c>
      <c r="K14" s="4"/>
      <c r="L14" s="229">
        <f t="shared" si="2"/>
        <v>9.014166094303866E-2</v>
      </c>
      <c r="M14" s="230">
        <f t="shared" si="0"/>
        <v>9.2167142118647086E-2</v>
      </c>
      <c r="N14" s="230">
        <f t="shared" si="0"/>
        <v>7.5774038602670166E-2</v>
      </c>
      <c r="O14" s="231">
        <f t="shared" si="0"/>
        <v>4.7797249431430766E-2</v>
      </c>
    </row>
    <row r="15" spans="1:15" ht="15.75" x14ac:dyDescent="0.25">
      <c r="A15" s="18" t="s">
        <v>18</v>
      </c>
      <c r="B15" s="19">
        <v>13</v>
      </c>
      <c r="C15" s="20">
        <v>342534.34202667727</v>
      </c>
      <c r="D15" s="20">
        <v>432357.95341429423</v>
      </c>
      <c r="E15" s="20">
        <v>824646</v>
      </c>
      <c r="F15" s="21">
        <v>736056</v>
      </c>
      <c r="G15" s="4"/>
      <c r="H15" s="229">
        <f t="shared" si="3"/>
        <v>0.26223242567783556</v>
      </c>
      <c r="I15" s="230">
        <f t="shared" si="1"/>
        <v>0.90732237833915208</v>
      </c>
      <c r="J15" s="231">
        <f t="shared" si="1"/>
        <v>-0.10742791452332273</v>
      </c>
      <c r="K15" s="4"/>
      <c r="L15" s="229">
        <f t="shared" si="2"/>
        <v>1.1249686629649855E-2</v>
      </c>
      <c r="M15" s="230">
        <f t="shared" si="0"/>
        <v>9.2659220568374594E-3</v>
      </c>
      <c r="N15" s="230">
        <f t="shared" si="0"/>
        <v>1.4924666491403013E-2</v>
      </c>
      <c r="O15" s="231">
        <f t="shared" si="0"/>
        <v>1.0186108038789346E-2</v>
      </c>
    </row>
    <row r="16" spans="1:15" ht="15.75" x14ac:dyDescent="0.25">
      <c r="A16" s="18" t="s">
        <v>19</v>
      </c>
      <c r="B16" s="19">
        <v>14</v>
      </c>
      <c r="C16" s="20">
        <v>1353707.8770986793</v>
      </c>
      <c r="D16" s="20">
        <v>1290189.9263388412</v>
      </c>
      <c r="E16" s="20">
        <v>1284343</v>
      </c>
      <c r="F16" s="21">
        <v>1473164</v>
      </c>
      <c r="G16" s="4"/>
      <c r="H16" s="229">
        <f t="shared" si="3"/>
        <v>-4.6921460556152123E-2</v>
      </c>
      <c r="I16" s="230">
        <f t="shared" si="1"/>
        <v>-4.5318338172372578E-3</v>
      </c>
      <c r="J16" s="231">
        <f t="shared" si="1"/>
        <v>0.14701758019469877</v>
      </c>
      <c r="K16" s="4"/>
      <c r="L16" s="229">
        <f t="shared" si="2"/>
        <v>4.4459160840178334E-2</v>
      </c>
      <c r="M16" s="230">
        <f t="shared" si="0"/>
        <v>2.7650235647491913E-2</v>
      </c>
      <c r="N16" s="230">
        <f t="shared" si="0"/>
        <v>2.3244387210473366E-2</v>
      </c>
      <c r="O16" s="231">
        <f t="shared" si="0"/>
        <v>2.0386774461257116E-2</v>
      </c>
    </row>
    <row r="17" spans="1:15" ht="15.75" x14ac:dyDescent="0.25">
      <c r="A17" s="18" t="s">
        <v>20</v>
      </c>
      <c r="B17" s="19">
        <v>15</v>
      </c>
      <c r="C17" s="20">
        <v>0</v>
      </c>
      <c r="D17" s="20">
        <v>0</v>
      </c>
      <c r="E17" s="20">
        <v>0</v>
      </c>
      <c r="F17" s="21">
        <v>0</v>
      </c>
      <c r="G17" s="4"/>
      <c r="H17" s="229"/>
      <c r="I17" s="230"/>
      <c r="J17" s="231"/>
      <c r="K17" s="4"/>
      <c r="L17" s="229"/>
      <c r="M17" s="230"/>
      <c r="N17" s="230"/>
      <c r="O17" s="231"/>
    </row>
    <row r="18" spans="1:15" ht="15.75" x14ac:dyDescent="0.25">
      <c r="A18" s="18" t="s">
        <v>21</v>
      </c>
      <c r="B18" s="19">
        <v>16</v>
      </c>
      <c r="C18" s="20">
        <v>0</v>
      </c>
      <c r="D18" s="20">
        <v>0</v>
      </c>
      <c r="E18" s="20">
        <v>0</v>
      </c>
      <c r="F18" s="21">
        <v>0</v>
      </c>
      <c r="G18" s="4"/>
      <c r="H18" s="229"/>
      <c r="I18" s="230"/>
      <c r="J18" s="231"/>
      <c r="K18" s="4"/>
      <c r="L18" s="229"/>
      <c r="M18" s="230"/>
      <c r="N18" s="230"/>
      <c r="O18" s="231"/>
    </row>
    <row r="19" spans="1:15" ht="15.75" x14ac:dyDescent="0.25">
      <c r="A19" s="18" t="s">
        <v>22</v>
      </c>
      <c r="B19" s="19">
        <v>17</v>
      </c>
      <c r="C19" s="20">
        <v>0</v>
      </c>
      <c r="D19" s="20">
        <v>0</v>
      </c>
      <c r="E19" s="20">
        <v>0</v>
      </c>
      <c r="F19" s="21">
        <v>4376</v>
      </c>
      <c r="G19" s="4"/>
      <c r="H19" s="229"/>
      <c r="I19" s="230"/>
      <c r="J19" s="231"/>
      <c r="K19" s="4"/>
      <c r="L19" s="229"/>
      <c r="M19" s="230"/>
      <c r="N19" s="230"/>
      <c r="O19" s="231"/>
    </row>
    <row r="20" spans="1:15" ht="15.75" x14ac:dyDescent="0.25">
      <c r="A20" s="18" t="s">
        <v>23</v>
      </c>
      <c r="B20" s="19">
        <v>18</v>
      </c>
      <c r="C20" s="20">
        <v>0</v>
      </c>
      <c r="D20" s="20">
        <v>0</v>
      </c>
      <c r="E20" s="20">
        <v>0</v>
      </c>
      <c r="F20" s="21">
        <v>0</v>
      </c>
      <c r="G20" s="4"/>
      <c r="H20" s="229"/>
      <c r="I20" s="230"/>
      <c r="J20" s="231"/>
      <c r="K20" s="4"/>
      <c r="L20" s="229"/>
      <c r="M20" s="230"/>
      <c r="N20" s="230"/>
      <c r="O20" s="231"/>
    </row>
    <row r="21" spans="1:15" ht="15.75" x14ac:dyDescent="0.25">
      <c r="A21" s="18" t="s">
        <v>24</v>
      </c>
      <c r="B21" s="19">
        <v>19</v>
      </c>
      <c r="C21" s="20">
        <v>0</v>
      </c>
      <c r="D21" s="20">
        <v>0</v>
      </c>
      <c r="E21" s="20">
        <v>0</v>
      </c>
      <c r="F21" s="21">
        <v>0</v>
      </c>
      <c r="G21" s="4"/>
      <c r="H21" s="229"/>
      <c r="I21" s="230"/>
      <c r="J21" s="231"/>
      <c r="K21" s="4"/>
      <c r="L21" s="229"/>
      <c r="M21" s="230"/>
      <c r="N21" s="230"/>
      <c r="O21" s="231"/>
    </row>
    <row r="22" spans="1:15" ht="15.75" x14ac:dyDescent="0.25">
      <c r="A22" s="14" t="s">
        <v>25</v>
      </c>
      <c r="B22" s="15">
        <v>20</v>
      </c>
      <c r="C22" s="16">
        <v>254058.13259008559</v>
      </c>
      <c r="D22" s="16">
        <v>114991.70482447407</v>
      </c>
      <c r="E22" s="16">
        <v>469054</v>
      </c>
      <c r="F22" s="17">
        <v>473147</v>
      </c>
      <c r="G22" s="4"/>
      <c r="H22" s="226">
        <f t="shared" si="3"/>
        <v>-0.54738034302562788</v>
      </c>
      <c r="I22" s="227">
        <f t="shared" si="3"/>
        <v>3.0790246628308937</v>
      </c>
      <c r="J22" s="228">
        <f t="shared" si="3"/>
        <v>8.7260741833562871E-3</v>
      </c>
      <c r="K22" s="4"/>
      <c r="L22" s="226">
        <f t="shared" si="2"/>
        <v>8.3439060750583171E-3</v>
      </c>
      <c r="M22" s="227">
        <f t="shared" si="2"/>
        <v>2.4644028534047784E-3</v>
      </c>
      <c r="N22" s="227">
        <f t="shared" si="2"/>
        <v>8.4890662374625583E-3</v>
      </c>
      <c r="O22" s="228">
        <f t="shared" si="2"/>
        <v>6.5477714470489516E-3</v>
      </c>
    </row>
    <row r="23" spans="1:15" ht="15.75" x14ac:dyDescent="0.25">
      <c r="A23" s="18" t="s">
        <v>26</v>
      </c>
      <c r="B23" s="19">
        <v>21</v>
      </c>
      <c r="C23" s="20">
        <v>0</v>
      </c>
      <c r="D23" s="20">
        <v>0</v>
      </c>
      <c r="E23" s="20">
        <v>0</v>
      </c>
      <c r="F23" s="21">
        <v>0</v>
      </c>
      <c r="G23" s="4"/>
      <c r="H23" s="229"/>
      <c r="I23" s="230"/>
      <c r="J23" s="231"/>
      <c r="K23" s="4"/>
      <c r="L23" s="229">
        <f t="shared" si="2"/>
        <v>0</v>
      </c>
      <c r="M23" s="230">
        <f t="shared" si="2"/>
        <v>0</v>
      </c>
      <c r="N23" s="230">
        <f t="shared" si="2"/>
        <v>0</v>
      </c>
      <c r="O23" s="231">
        <f t="shared" si="2"/>
        <v>0</v>
      </c>
    </row>
    <row r="24" spans="1:15" ht="15.75" x14ac:dyDescent="0.25">
      <c r="A24" s="18" t="s">
        <v>27</v>
      </c>
      <c r="B24" s="19">
        <v>22</v>
      </c>
      <c r="C24" s="20">
        <v>0</v>
      </c>
      <c r="D24" s="20">
        <v>0</v>
      </c>
      <c r="E24" s="20">
        <v>0</v>
      </c>
      <c r="F24" s="21">
        <v>0</v>
      </c>
      <c r="G24" s="4"/>
      <c r="H24" s="229"/>
      <c r="I24" s="230"/>
      <c r="J24" s="231"/>
      <c r="K24" s="4"/>
      <c r="L24" s="229">
        <f t="shared" si="2"/>
        <v>0</v>
      </c>
      <c r="M24" s="230">
        <f t="shared" si="2"/>
        <v>0</v>
      </c>
      <c r="N24" s="230">
        <f t="shared" si="2"/>
        <v>0</v>
      </c>
      <c r="O24" s="231">
        <f t="shared" si="2"/>
        <v>0</v>
      </c>
    </row>
    <row r="25" spans="1:15" ht="15.75" x14ac:dyDescent="0.25">
      <c r="A25" s="18" t="s">
        <v>28</v>
      </c>
      <c r="B25" s="19">
        <v>23</v>
      </c>
      <c r="C25" s="20">
        <v>0</v>
      </c>
      <c r="D25" s="20">
        <v>0</v>
      </c>
      <c r="E25" s="20">
        <v>0</v>
      </c>
      <c r="F25" s="21">
        <v>0</v>
      </c>
      <c r="G25" s="4"/>
      <c r="H25" s="229"/>
      <c r="I25" s="230"/>
      <c r="J25" s="231"/>
      <c r="K25" s="4"/>
      <c r="L25" s="229">
        <f t="shared" si="2"/>
        <v>0</v>
      </c>
      <c r="M25" s="230">
        <f t="shared" si="2"/>
        <v>0</v>
      </c>
      <c r="N25" s="230">
        <f t="shared" si="2"/>
        <v>0</v>
      </c>
      <c r="O25" s="231">
        <f t="shared" si="2"/>
        <v>0</v>
      </c>
    </row>
    <row r="26" spans="1:15" ht="15.75" x14ac:dyDescent="0.25">
      <c r="A26" s="18" t="s">
        <v>29</v>
      </c>
      <c r="B26" s="19">
        <v>24</v>
      </c>
      <c r="C26" s="20">
        <v>0</v>
      </c>
      <c r="D26" s="20">
        <v>0</v>
      </c>
      <c r="E26" s="20">
        <v>0</v>
      </c>
      <c r="F26" s="21">
        <v>0</v>
      </c>
      <c r="G26" s="4"/>
      <c r="H26" s="229" t="e">
        <f t="shared" si="3"/>
        <v>#DIV/0!</v>
      </c>
      <c r="I26" s="230" t="e">
        <f t="shared" si="3"/>
        <v>#DIV/0!</v>
      </c>
      <c r="J26" s="231" t="e">
        <f t="shared" si="3"/>
        <v>#DIV/0!</v>
      </c>
      <c r="K26" s="4"/>
      <c r="L26" s="229">
        <f t="shared" si="2"/>
        <v>0</v>
      </c>
      <c r="M26" s="230">
        <f t="shared" si="2"/>
        <v>0</v>
      </c>
      <c r="N26" s="230">
        <f t="shared" si="2"/>
        <v>0</v>
      </c>
      <c r="O26" s="231">
        <f t="shared" si="2"/>
        <v>0</v>
      </c>
    </row>
    <row r="27" spans="1:15" ht="15.75" x14ac:dyDescent="0.25">
      <c r="A27" s="18" t="s">
        <v>30</v>
      </c>
      <c r="B27" s="19">
        <v>25</v>
      </c>
      <c r="C27" s="20">
        <v>0</v>
      </c>
      <c r="D27" s="20">
        <v>0</v>
      </c>
      <c r="E27" s="20">
        <v>0</v>
      </c>
      <c r="F27" s="21">
        <v>0</v>
      </c>
      <c r="G27" s="4"/>
      <c r="H27" s="229"/>
      <c r="I27" s="230"/>
      <c r="J27" s="231"/>
      <c r="K27" s="4"/>
      <c r="L27" s="229">
        <f t="shared" si="2"/>
        <v>0</v>
      </c>
      <c r="M27" s="230">
        <f t="shared" si="2"/>
        <v>0</v>
      </c>
      <c r="N27" s="230">
        <f t="shared" si="2"/>
        <v>0</v>
      </c>
      <c r="O27" s="231">
        <f t="shared" si="2"/>
        <v>0</v>
      </c>
    </row>
    <row r="28" spans="1:15" ht="15.75" x14ac:dyDescent="0.25">
      <c r="A28" s="18" t="s">
        <v>31</v>
      </c>
      <c r="B28" s="19">
        <v>26</v>
      </c>
      <c r="C28" s="20">
        <v>0</v>
      </c>
      <c r="D28" s="20">
        <v>0</v>
      </c>
      <c r="E28" s="20">
        <v>0</v>
      </c>
      <c r="F28" s="21">
        <v>0</v>
      </c>
      <c r="G28" s="4"/>
      <c r="H28" s="229"/>
      <c r="I28" s="230"/>
      <c r="J28" s="231" t="e">
        <f t="shared" si="3"/>
        <v>#DIV/0!</v>
      </c>
      <c r="K28" s="4"/>
      <c r="L28" s="229">
        <f t="shared" si="2"/>
        <v>0</v>
      </c>
      <c r="M28" s="230">
        <f t="shared" si="2"/>
        <v>0</v>
      </c>
      <c r="N28" s="230">
        <f t="shared" si="2"/>
        <v>0</v>
      </c>
      <c r="O28" s="231">
        <f t="shared" si="2"/>
        <v>0</v>
      </c>
    </row>
    <row r="29" spans="1:15" ht="15.75" x14ac:dyDescent="0.25">
      <c r="A29" s="18" t="s">
        <v>32</v>
      </c>
      <c r="B29" s="19">
        <v>27</v>
      </c>
      <c r="C29" s="20">
        <v>0</v>
      </c>
      <c r="D29" s="20">
        <v>0</v>
      </c>
      <c r="E29" s="20">
        <v>0</v>
      </c>
      <c r="F29" s="21">
        <v>0</v>
      </c>
      <c r="G29" s="4"/>
      <c r="H29" s="229" t="e">
        <f t="shared" si="3"/>
        <v>#DIV/0!</v>
      </c>
      <c r="I29" s="230" t="e">
        <f t="shared" si="3"/>
        <v>#DIV/0!</v>
      </c>
      <c r="J29" s="231" t="e">
        <f t="shared" si="3"/>
        <v>#DIV/0!</v>
      </c>
      <c r="K29" s="4"/>
      <c r="L29" s="229">
        <f t="shared" si="2"/>
        <v>0</v>
      </c>
      <c r="M29" s="230">
        <f t="shared" si="2"/>
        <v>0</v>
      </c>
      <c r="N29" s="230">
        <f t="shared" si="2"/>
        <v>0</v>
      </c>
      <c r="O29" s="231">
        <f t="shared" si="2"/>
        <v>0</v>
      </c>
    </row>
    <row r="30" spans="1:15" ht="15.75" x14ac:dyDescent="0.25">
      <c r="A30" s="18" t="s">
        <v>33</v>
      </c>
      <c r="B30" s="19">
        <v>28</v>
      </c>
      <c r="C30" s="20">
        <v>181225.42969009222</v>
      </c>
      <c r="D30" s="20">
        <v>42159.001924480719</v>
      </c>
      <c r="E30" s="20">
        <v>74766</v>
      </c>
      <c r="F30" s="21">
        <v>84692</v>
      </c>
      <c r="G30" s="4"/>
      <c r="H30" s="229">
        <f t="shared" si="3"/>
        <v>-0.76736707427552819</v>
      </c>
      <c r="I30" s="230">
        <f t="shared" si="3"/>
        <v>0.77342908007945943</v>
      </c>
      <c r="J30" s="231">
        <f t="shared" si="3"/>
        <v>0.13276088061418292</v>
      </c>
      <c r="K30" s="4"/>
      <c r="L30" s="229">
        <f t="shared" si="2"/>
        <v>5.9518974981445797E-3</v>
      </c>
      <c r="M30" s="230">
        <f t="shared" si="2"/>
        <v>9.0351529962946612E-4</v>
      </c>
      <c r="N30" s="230">
        <f t="shared" si="2"/>
        <v>1.3531353027799052E-3</v>
      </c>
      <c r="O30" s="231">
        <f t="shared" si="2"/>
        <v>1.1720329187196999E-3</v>
      </c>
    </row>
    <row r="31" spans="1:15" ht="15.75" x14ac:dyDescent="0.25">
      <c r="A31" s="18" t="s">
        <v>34</v>
      </c>
      <c r="B31" s="19">
        <v>29</v>
      </c>
      <c r="C31" s="20">
        <v>0</v>
      </c>
      <c r="D31" s="20">
        <v>0</v>
      </c>
      <c r="E31" s="20">
        <v>265535</v>
      </c>
      <c r="F31" s="21">
        <v>261520</v>
      </c>
      <c r="G31" s="4"/>
      <c r="H31" s="229"/>
      <c r="I31" s="230"/>
      <c r="J31" s="231"/>
      <c r="K31" s="4"/>
      <c r="L31" s="229">
        <f t="shared" si="2"/>
        <v>0</v>
      </c>
      <c r="M31" s="230">
        <f t="shared" si="2"/>
        <v>0</v>
      </c>
      <c r="N31" s="230">
        <f t="shared" si="2"/>
        <v>4.8057242947818811E-3</v>
      </c>
      <c r="O31" s="231">
        <f t="shared" si="2"/>
        <v>3.619114543328483E-3</v>
      </c>
    </row>
    <row r="32" spans="1:15" ht="15.75" x14ac:dyDescent="0.25">
      <c r="A32" s="18" t="s">
        <v>35</v>
      </c>
      <c r="B32" s="19">
        <v>30</v>
      </c>
      <c r="C32" s="20">
        <v>72832.702899993354</v>
      </c>
      <c r="D32" s="20">
        <v>72832.702899993354</v>
      </c>
      <c r="E32" s="20">
        <v>128753</v>
      </c>
      <c r="F32" s="21">
        <v>126935</v>
      </c>
      <c r="G32" s="4"/>
      <c r="H32" s="229">
        <f t="shared" si="3"/>
        <v>0</v>
      </c>
      <c r="I32" s="230">
        <f t="shared" si="3"/>
        <v>0.76779104541528354</v>
      </c>
      <c r="J32" s="231">
        <f t="shared" si="3"/>
        <v>-1.4120059338423183E-2</v>
      </c>
      <c r="K32" s="4"/>
      <c r="L32" s="229">
        <f t="shared" si="2"/>
        <v>2.3920085769137366E-3</v>
      </c>
      <c r="M32" s="230">
        <f t="shared" si="2"/>
        <v>1.560887553775312E-3</v>
      </c>
      <c r="N32" s="230">
        <f t="shared" si="2"/>
        <v>2.3302066399007722E-3</v>
      </c>
      <c r="O32" s="231">
        <f t="shared" si="2"/>
        <v>1.7566239850007686E-3</v>
      </c>
    </row>
    <row r="33" spans="1:15" ht="15.75" x14ac:dyDescent="0.25">
      <c r="A33" s="14" t="s">
        <v>36</v>
      </c>
      <c r="B33" s="15">
        <v>31</v>
      </c>
      <c r="C33" s="16">
        <v>1921.6935430353706</v>
      </c>
      <c r="D33" s="16">
        <v>568.71723405667262</v>
      </c>
      <c r="E33" s="16">
        <v>509</v>
      </c>
      <c r="F33" s="17">
        <v>509</v>
      </c>
      <c r="G33" s="4"/>
      <c r="H33" s="226"/>
      <c r="I33" s="227"/>
      <c r="J33" s="228"/>
      <c r="K33" s="4"/>
      <c r="L33" s="226">
        <f t="shared" si="2"/>
        <v>6.3113234221886505E-5</v>
      </c>
      <c r="M33" s="227">
        <f t="shared" si="2"/>
        <v>1.2188256331437925E-5</v>
      </c>
      <c r="N33" s="227">
        <f t="shared" si="2"/>
        <v>9.2120197565065902E-6</v>
      </c>
      <c r="O33" s="228">
        <f t="shared" si="2"/>
        <v>7.0439327873745707E-6</v>
      </c>
    </row>
    <row r="34" spans="1:15" ht="15.75" x14ac:dyDescent="0.25">
      <c r="A34" s="18" t="s">
        <v>37</v>
      </c>
      <c r="B34" s="19">
        <v>32</v>
      </c>
      <c r="C34" s="20">
        <v>0</v>
      </c>
      <c r="D34" s="20">
        <v>0</v>
      </c>
      <c r="E34" s="20">
        <v>0</v>
      </c>
      <c r="F34" s="21">
        <v>0</v>
      </c>
      <c r="G34" s="4"/>
      <c r="H34" s="229"/>
      <c r="I34" s="230"/>
      <c r="J34" s="231"/>
      <c r="K34" s="4"/>
      <c r="L34" s="229">
        <f t="shared" si="2"/>
        <v>0</v>
      </c>
      <c r="M34" s="230">
        <f t="shared" si="2"/>
        <v>0</v>
      </c>
      <c r="N34" s="230">
        <f t="shared" si="2"/>
        <v>0</v>
      </c>
      <c r="O34" s="231">
        <f t="shared" si="2"/>
        <v>0</v>
      </c>
    </row>
    <row r="35" spans="1:15" ht="15.75" x14ac:dyDescent="0.25">
      <c r="A35" s="18" t="s">
        <v>38</v>
      </c>
      <c r="B35" s="19">
        <v>33</v>
      </c>
      <c r="C35" s="20">
        <v>0</v>
      </c>
      <c r="D35" s="20">
        <v>0</v>
      </c>
      <c r="E35" s="20">
        <v>0</v>
      </c>
      <c r="F35" s="21">
        <v>0</v>
      </c>
      <c r="G35" s="4"/>
      <c r="H35" s="229"/>
      <c r="I35" s="230"/>
      <c r="J35" s="231"/>
      <c r="K35" s="4"/>
      <c r="L35" s="229">
        <f t="shared" si="2"/>
        <v>0</v>
      </c>
      <c r="M35" s="230">
        <f t="shared" si="2"/>
        <v>0</v>
      </c>
      <c r="N35" s="230">
        <f t="shared" si="2"/>
        <v>0</v>
      </c>
      <c r="O35" s="231">
        <f t="shared" si="2"/>
        <v>0</v>
      </c>
    </row>
    <row r="36" spans="1:15" ht="15.75" x14ac:dyDescent="0.25">
      <c r="A36" s="18" t="s">
        <v>39</v>
      </c>
      <c r="B36" s="19">
        <v>34</v>
      </c>
      <c r="C36" s="20">
        <v>0</v>
      </c>
      <c r="D36" s="20">
        <v>0</v>
      </c>
      <c r="E36" s="20">
        <v>0</v>
      </c>
      <c r="F36" s="21">
        <v>0</v>
      </c>
      <c r="G36" s="4"/>
      <c r="H36" s="229"/>
      <c r="I36" s="230"/>
      <c r="J36" s="231"/>
      <c r="K36" s="4"/>
      <c r="L36" s="229">
        <f t="shared" si="2"/>
        <v>0</v>
      </c>
      <c r="M36" s="230">
        <f t="shared" si="2"/>
        <v>0</v>
      </c>
      <c r="N36" s="230">
        <f t="shared" si="2"/>
        <v>0</v>
      </c>
      <c r="O36" s="231">
        <f t="shared" si="2"/>
        <v>0</v>
      </c>
    </row>
    <row r="37" spans="1:15" ht="15.75" x14ac:dyDescent="0.25">
      <c r="A37" s="18" t="s">
        <v>40</v>
      </c>
      <c r="B37" s="19">
        <v>35</v>
      </c>
      <c r="C37" s="20">
        <v>1921.6935430353706</v>
      </c>
      <c r="D37" s="20">
        <v>568.71723405667262</v>
      </c>
      <c r="E37" s="20">
        <v>509</v>
      </c>
      <c r="F37" s="21">
        <v>509</v>
      </c>
      <c r="G37" s="4"/>
      <c r="H37" s="229"/>
      <c r="I37" s="230"/>
      <c r="J37" s="231"/>
      <c r="K37" s="4"/>
      <c r="L37" s="229">
        <f t="shared" si="2"/>
        <v>6.3113234221886505E-5</v>
      </c>
      <c r="M37" s="230">
        <f t="shared" si="2"/>
        <v>1.2188256331437925E-5</v>
      </c>
      <c r="N37" s="230">
        <f t="shared" si="2"/>
        <v>9.2120197565065902E-6</v>
      </c>
      <c r="O37" s="231">
        <f t="shared" si="2"/>
        <v>7.0439327873745707E-6</v>
      </c>
    </row>
    <row r="38" spans="1:15" ht="15.75" x14ac:dyDescent="0.25">
      <c r="A38" s="14" t="s">
        <v>41</v>
      </c>
      <c r="B38" s="15">
        <v>36</v>
      </c>
      <c r="C38" s="16">
        <v>1127852.8104054681</v>
      </c>
      <c r="D38" s="16">
        <v>1025830.6456964628</v>
      </c>
      <c r="E38" s="16">
        <v>1661088</v>
      </c>
      <c r="F38" s="17">
        <v>1724396</v>
      </c>
      <c r="G38" s="4"/>
      <c r="H38" s="226">
        <f t="shared" si="3"/>
        <v>-9.0456984960943482E-2</v>
      </c>
      <c r="I38" s="227">
        <f t="shared" si="3"/>
        <v>0.61926143166862069</v>
      </c>
      <c r="J38" s="228">
        <f t="shared" si="3"/>
        <v>3.8112369723939971E-2</v>
      </c>
      <c r="K38" s="4"/>
      <c r="L38" s="226">
        <f t="shared" si="2"/>
        <v>3.704151416281419E-2</v>
      </c>
      <c r="M38" s="227">
        <f t="shared" si="2"/>
        <v>2.1984715977759584E-2</v>
      </c>
      <c r="N38" s="227">
        <f t="shared" si="2"/>
        <v>3.006282018329277E-2</v>
      </c>
      <c r="O38" s="228">
        <f t="shared" si="2"/>
        <v>2.3863515761920553E-2</v>
      </c>
    </row>
    <row r="39" spans="1:15" ht="15.75" x14ac:dyDescent="0.25">
      <c r="A39" s="8" t="s">
        <v>42</v>
      </c>
      <c r="B39" s="9">
        <v>37</v>
      </c>
      <c r="C39" s="12">
        <v>17041837.281836882</v>
      </c>
      <c r="D39" s="12">
        <v>30216744.04406397</v>
      </c>
      <c r="E39" s="12">
        <v>34756877</v>
      </c>
      <c r="F39" s="13">
        <v>42693087</v>
      </c>
      <c r="G39" s="4"/>
      <c r="H39" s="223">
        <f t="shared" si="3"/>
        <v>0.77309192338485988</v>
      </c>
      <c r="I39" s="224">
        <f t="shared" si="3"/>
        <v>0.15025222271848085</v>
      </c>
      <c r="J39" s="225">
        <f t="shared" si="3"/>
        <v>0.22833495656125838</v>
      </c>
      <c r="K39" s="4"/>
      <c r="L39" s="223">
        <f t="shared" si="2"/>
        <v>0.55969666539075846</v>
      </c>
      <c r="M39" s="224">
        <f t="shared" si="2"/>
        <v>0.64757914804776584</v>
      </c>
      <c r="N39" s="224">
        <f t="shared" si="2"/>
        <v>0.62903936659817195</v>
      </c>
      <c r="O39" s="225">
        <f t="shared" si="2"/>
        <v>0.59081971574368386</v>
      </c>
    </row>
    <row r="40" spans="1:15" ht="15.75" x14ac:dyDescent="0.25">
      <c r="A40" s="14" t="s">
        <v>43</v>
      </c>
      <c r="B40" s="15">
        <v>38</v>
      </c>
      <c r="C40" s="16">
        <v>69063.109695401145</v>
      </c>
      <c r="D40" s="16">
        <v>268953.21521003381</v>
      </c>
      <c r="E40" s="16">
        <v>490313</v>
      </c>
      <c r="F40" s="17">
        <v>274767</v>
      </c>
      <c r="G40" s="4"/>
      <c r="H40" s="226">
        <f t="shared" si="3"/>
        <v>2.8943108179784609</v>
      </c>
      <c r="I40" s="227">
        <f t="shared" si="3"/>
        <v>0.82304197262375001</v>
      </c>
      <c r="J40" s="228">
        <f t="shared" si="3"/>
        <v>-0.43960898446502539</v>
      </c>
      <c r="K40" s="4"/>
      <c r="L40" s="226">
        <f t="shared" si="2"/>
        <v>2.268205684561363E-3</v>
      </c>
      <c r="M40" s="227">
        <f t="shared" si="2"/>
        <v>5.7639729057650151E-3</v>
      </c>
      <c r="N40" s="227">
        <f t="shared" si="2"/>
        <v>8.8738173730295005E-3</v>
      </c>
      <c r="O40" s="228">
        <f t="shared" si="2"/>
        <v>3.8024366997810389E-3</v>
      </c>
    </row>
    <row r="41" spans="1:15" ht="15.75" x14ac:dyDescent="0.25">
      <c r="A41" s="18" t="s">
        <v>44</v>
      </c>
      <c r="B41" s="19">
        <v>39</v>
      </c>
      <c r="C41" s="20">
        <v>0</v>
      </c>
      <c r="D41" s="20">
        <v>0</v>
      </c>
      <c r="E41" s="20">
        <v>0</v>
      </c>
      <c r="F41" s="21">
        <v>0</v>
      </c>
      <c r="G41" s="4"/>
      <c r="H41" s="229"/>
      <c r="I41" s="230"/>
      <c r="J41" s="231"/>
      <c r="K41" s="4"/>
      <c r="L41" s="229">
        <f t="shared" si="2"/>
        <v>0</v>
      </c>
      <c r="M41" s="230">
        <f t="shared" si="2"/>
        <v>0</v>
      </c>
      <c r="N41" s="230">
        <f t="shared" si="2"/>
        <v>0</v>
      </c>
      <c r="O41" s="231">
        <f t="shared" si="2"/>
        <v>0</v>
      </c>
    </row>
    <row r="42" spans="1:15" ht="15.75" x14ac:dyDescent="0.25">
      <c r="A42" s="18" t="s">
        <v>45</v>
      </c>
      <c r="B42" s="19">
        <v>40</v>
      </c>
      <c r="C42" s="20">
        <v>0</v>
      </c>
      <c r="D42" s="20">
        <v>0</v>
      </c>
      <c r="E42" s="20">
        <v>0</v>
      </c>
      <c r="F42" s="21">
        <v>0</v>
      </c>
      <c r="G42" s="4"/>
      <c r="H42" s="229"/>
      <c r="I42" s="230"/>
      <c r="J42" s="231"/>
      <c r="K42" s="4"/>
      <c r="L42" s="229">
        <f t="shared" si="2"/>
        <v>0</v>
      </c>
      <c r="M42" s="230">
        <f t="shared" si="2"/>
        <v>0</v>
      </c>
      <c r="N42" s="230">
        <f t="shared" si="2"/>
        <v>0</v>
      </c>
      <c r="O42" s="231">
        <f t="shared" si="2"/>
        <v>0</v>
      </c>
    </row>
    <row r="43" spans="1:15" ht="15.75" x14ac:dyDescent="0.25">
      <c r="A43" s="18" t="s">
        <v>46</v>
      </c>
      <c r="B43" s="19">
        <v>41</v>
      </c>
      <c r="C43" s="20">
        <v>0</v>
      </c>
      <c r="D43" s="20">
        <v>0</v>
      </c>
      <c r="E43" s="20">
        <v>0</v>
      </c>
      <c r="F43" s="21">
        <v>0</v>
      </c>
      <c r="G43" s="4"/>
      <c r="H43" s="229"/>
      <c r="I43" s="230"/>
      <c r="J43" s="231"/>
      <c r="K43" s="4"/>
      <c r="L43" s="229">
        <f t="shared" si="2"/>
        <v>0</v>
      </c>
      <c r="M43" s="230">
        <f t="shared" si="2"/>
        <v>0</v>
      </c>
      <c r="N43" s="230">
        <f t="shared" si="2"/>
        <v>0</v>
      </c>
      <c r="O43" s="231">
        <f t="shared" si="2"/>
        <v>0</v>
      </c>
    </row>
    <row r="44" spans="1:15" ht="15.75" x14ac:dyDescent="0.25">
      <c r="A44" s="18" t="s">
        <v>47</v>
      </c>
      <c r="B44" s="19">
        <v>42</v>
      </c>
      <c r="C44" s="20">
        <v>69063.109695401145</v>
      </c>
      <c r="D44" s="20">
        <v>268953.21521003381</v>
      </c>
      <c r="E44" s="20">
        <v>490313</v>
      </c>
      <c r="F44" s="21">
        <v>274767</v>
      </c>
      <c r="G44" s="4"/>
      <c r="H44" s="229">
        <f t="shared" si="3"/>
        <v>2.8943108179784609</v>
      </c>
      <c r="I44" s="230">
        <f t="shared" si="3"/>
        <v>0.82304197262375001</v>
      </c>
      <c r="J44" s="231">
        <f t="shared" si="3"/>
        <v>-0.43960898446502539</v>
      </c>
      <c r="K44" s="4"/>
      <c r="L44" s="229">
        <f t="shared" si="2"/>
        <v>2.268205684561363E-3</v>
      </c>
      <c r="M44" s="230">
        <f t="shared" si="2"/>
        <v>5.7639729057650151E-3</v>
      </c>
      <c r="N44" s="230">
        <f t="shared" si="2"/>
        <v>8.8738173730295005E-3</v>
      </c>
      <c r="O44" s="231">
        <f t="shared" si="2"/>
        <v>3.8024366997810389E-3</v>
      </c>
    </row>
    <row r="45" spans="1:15" ht="15.75" x14ac:dyDescent="0.25">
      <c r="A45" s="18" t="s">
        <v>48</v>
      </c>
      <c r="B45" s="19">
        <v>43</v>
      </c>
      <c r="C45" s="20">
        <v>0</v>
      </c>
      <c r="D45" s="20">
        <v>0</v>
      </c>
      <c r="E45" s="20">
        <v>0</v>
      </c>
      <c r="F45" s="21">
        <v>0</v>
      </c>
      <c r="G45" s="4"/>
      <c r="H45" s="229"/>
      <c r="I45" s="230"/>
      <c r="J45" s="231"/>
      <c r="K45" s="4"/>
      <c r="L45" s="229">
        <f t="shared" si="2"/>
        <v>0</v>
      </c>
      <c r="M45" s="230">
        <f t="shared" si="2"/>
        <v>0</v>
      </c>
      <c r="N45" s="230">
        <f t="shared" si="2"/>
        <v>0</v>
      </c>
      <c r="O45" s="231">
        <f t="shared" si="2"/>
        <v>0</v>
      </c>
    </row>
    <row r="46" spans="1:15" ht="15.75" x14ac:dyDescent="0.25">
      <c r="A46" s="18" t="s">
        <v>49</v>
      </c>
      <c r="B46" s="19">
        <v>44</v>
      </c>
      <c r="C46" s="20">
        <v>0</v>
      </c>
      <c r="D46" s="20">
        <v>0</v>
      </c>
      <c r="E46" s="20">
        <v>0</v>
      </c>
      <c r="F46" s="21">
        <v>0</v>
      </c>
      <c r="G46" s="4"/>
      <c r="H46" s="229"/>
      <c r="I46" s="230"/>
      <c r="J46" s="231"/>
      <c r="K46" s="4"/>
      <c r="L46" s="229">
        <f t="shared" si="2"/>
        <v>0</v>
      </c>
      <c r="M46" s="230">
        <f t="shared" si="2"/>
        <v>0</v>
      </c>
      <c r="N46" s="230">
        <f t="shared" si="2"/>
        <v>0</v>
      </c>
      <c r="O46" s="231">
        <f t="shared" si="2"/>
        <v>0</v>
      </c>
    </row>
    <row r="47" spans="1:15" ht="15.75" x14ac:dyDescent="0.25">
      <c r="A47" s="18" t="s">
        <v>50</v>
      </c>
      <c r="B47" s="19">
        <v>45</v>
      </c>
      <c r="C47" s="20">
        <v>0</v>
      </c>
      <c r="D47" s="20">
        <v>0</v>
      </c>
      <c r="E47" s="20">
        <v>0</v>
      </c>
      <c r="F47" s="21">
        <v>0</v>
      </c>
      <c r="G47" s="4"/>
      <c r="H47" s="229"/>
      <c r="I47" s="230"/>
      <c r="J47" s="231"/>
      <c r="K47" s="4"/>
      <c r="L47" s="229">
        <f t="shared" si="2"/>
        <v>0</v>
      </c>
      <c r="M47" s="230">
        <f t="shared" si="2"/>
        <v>0</v>
      </c>
      <c r="N47" s="230">
        <f t="shared" si="2"/>
        <v>0</v>
      </c>
      <c r="O47" s="231">
        <f t="shared" si="2"/>
        <v>0</v>
      </c>
    </row>
    <row r="48" spans="1:15" ht="15.75" x14ac:dyDescent="0.25">
      <c r="A48" s="14" t="s">
        <v>51</v>
      </c>
      <c r="B48" s="15">
        <v>46</v>
      </c>
      <c r="C48" s="16">
        <v>13038601.10159931</v>
      </c>
      <c r="D48" s="16">
        <v>11277589.488353573</v>
      </c>
      <c r="E48" s="16">
        <v>15038694</v>
      </c>
      <c r="F48" s="17">
        <v>27602611</v>
      </c>
      <c r="G48" s="4"/>
      <c r="H48" s="226">
        <f t="shared" si="3"/>
        <v>-0.13506139190267366</v>
      </c>
      <c r="I48" s="227">
        <f t="shared" si="3"/>
        <v>0.33350251980093265</v>
      </c>
      <c r="J48" s="228">
        <f t="shared" si="3"/>
        <v>0.83543936727484447</v>
      </c>
      <c r="K48" s="4"/>
      <c r="L48" s="226">
        <f t="shared" si="2"/>
        <v>0.42822035190438179</v>
      </c>
      <c r="M48" s="227">
        <f t="shared" si="2"/>
        <v>0.24169155294331371</v>
      </c>
      <c r="N48" s="227">
        <f t="shared" si="2"/>
        <v>0.27217435410620261</v>
      </c>
      <c r="O48" s="228">
        <f t="shared" si="2"/>
        <v>0.38198612306492336</v>
      </c>
    </row>
    <row r="49" spans="1:15" ht="15.75" x14ac:dyDescent="0.25">
      <c r="A49" s="18" t="s">
        <v>52</v>
      </c>
      <c r="B49" s="19">
        <v>47</v>
      </c>
      <c r="C49" s="20">
        <v>0</v>
      </c>
      <c r="D49" s="20">
        <v>0</v>
      </c>
      <c r="E49" s="20">
        <v>0</v>
      </c>
      <c r="F49" s="21">
        <v>0</v>
      </c>
      <c r="G49" s="4"/>
      <c r="H49" s="229"/>
      <c r="I49" s="230"/>
      <c r="J49" s="231"/>
      <c r="K49" s="4"/>
      <c r="L49" s="229">
        <f t="shared" si="2"/>
        <v>0</v>
      </c>
      <c r="M49" s="230">
        <f t="shared" si="2"/>
        <v>0</v>
      </c>
      <c r="N49" s="230">
        <f t="shared" si="2"/>
        <v>0</v>
      </c>
      <c r="O49" s="231">
        <f t="shared" si="2"/>
        <v>0</v>
      </c>
    </row>
    <row r="50" spans="1:15" ht="15.75" x14ac:dyDescent="0.25">
      <c r="A50" s="18" t="s">
        <v>53</v>
      </c>
      <c r="B50" s="19">
        <v>48</v>
      </c>
      <c r="C50" s="20">
        <v>0</v>
      </c>
      <c r="D50" s="20">
        <v>0</v>
      </c>
      <c r="E50" s="20">
        <v>0</v>
      </c>
      <c r="F50" s="21">
        <v>0</v>
      </c>
      <c r="G50" s="4"/>
      <c r="H50" s="229"/>
      <c r="I50" s="230"/>
      <c r="J50" s="231"/>
      <c r="K50" s="4"/>
      <c r="L50" s="229">
        <f t="shared" si="2"/>
        <v>0</v>
      </c>
      <c r="M50" s="230">
        <f t="shared" si="2"/>
        <v>0</v>
      </c>
      <c r="N50" s="230">
        <f t="shared" si="2"/>
        <v>0</v>
      </c>
      <c r="O50" s="231">
        <f t="shared" si="2"/>
        <v>0</v>
      </c>
    </row>
    <row r="51" spans="1:15" ht="15.75" x14ac:dyDescent="0.25">
      <c r="A51" s="18" t="s">
        <v>54</v>
      </c>
      <c r="B51" s="19">
        <v>49</v>
      </c>
      <c r="C51" s="20">
        <v>12657938.416616894</v>
      </c>
      <c r="D51" s="20">
        <v>10670515.893556306</v>
      </c>
      <c r="E51" s="20">
        <v>14099012</v>
      </c>
      <c r="F51" s="21">
        <v>26634408</v>
      </c>
      <c r="G51" s="4"/>
      <c r="H51" s="229">
        <f t="shared" si="3"/>
        <v>-0.15700996936843761</v>
      </c>
      <c r="I51" s="230">
        <f t="shared" si="3"/>
        <v>0.32130556204073402</v>
      </c>
      <c r="J51" s="231">
        <f t="shared" si="3"/>
        <v>0.88909747718492615</v>
      </c>
      <c r="K51" s="4"/>
      <c r="L51" s="229">
        <f t="shared" si="2"/>
        <v>0.41571843489274457</v>
      </c>
      <c r="M51" s="230">
        <f t="shared" si="2"/>
        <v>0.22868127623223511</v>
      </c>
      <c r="N51" s="230">
        <f t="shared" si="2"/>
        <v>0.25516773495328782</v>
      </c>
      <c r="O51" s="231">
        <f t="shared" si="2"/>
        <v>0.36858738660807777</v>
      </c>
    </row>
    <row r="52" spans="1:15" ht="15.75" x14ac:dyDescent="0.25">
      <c r="A52" s="18" t="s">
        <v>55</v>
      </c>
      <c r="B52" s="19">
        <v>50</v>
      </c>
      <c r="C52" s="20">
        <v>0</v>
      </c>
      <c r="D52" s="20">
        <v>0</v>
      </c>
      <c r="E52" s="20">
        <v>0</v>
      </c>
      <c r="F52" s="21">
        <v>0</v>
      </c>
      <c r="G52" s="4"/>
      <c r="H52" s="229"/>
      <c r="I52" s="230"/>
      <c r="J52" s="231"/>
      <c r="K52" s="4"/>
      <c r="L52" s="229">
        <f t="shared" si="2"/>
        <v>0</v>
      </c>
      <c r="M52" s="230">
        <f t="shared" si="2"/>
        <v>0</v>
      </c>
      <c r="N52" s="230">
        <f t="shared" si="2"/>
        <v>0</v>
      </c>
      <c r="O52" s="231">
        <f t="shared" si="2"/>
        <v>0</v>
      </c>
    </row>
    <row r="53" spans="1:15" ht="15.75" x14ac:dyDescent="0.25">
      <c r="A53" s="18" t="s">
        <v>56</v>
      </c>
      <c r="B53" s="19">
        <v>51</v>
      </c>
      <c r="C53" s="20">
        <v>134290.13205919435</v>
      </c>
      <c r="D53" s="20">
        <v>320831.24294910079</v>
      </c>
      <c r="E53" s="20">
        <v>437417</v>
      </c>
      <c r="F53" s="21">
        <v>552320</v>
      </c>
      <c r="G53" s="4"/>
      <c r="H53" s="229">
        <f t="shared" si="3"/>
        <v>1.3890902334333854</v>
      </c>
      <c r="I53" s="230">
        <f t="shared" si="3"/>
        <v>0.36338654545996102</v>
      </c>
      <c r="J53" s="231">
        <f t="shared" si="3"/>
        <v>0.26268526371860262</v>
      </c>
      <c r="K53" s="4"/>
      <c r="L53" s="229">
        <f t="shared" si="2"/>
        <v>4.4104246429182096E-3</v>
      </c>
      <c r="M53" s="230">
        <f t="shared" si="2"/>
        <v>6.8757779684373143E-3</v>
      </c>
      <c r="N53" s="230">
        <f t="shared" si="2"/>
        <v>7.9164912491784742E-3</v>
      </c>
      <c r="O53" s="231">
        <f t="shared" si="2"/>
        <v>7.643428206527943E-3</v>
      </c>
    </row>
    <row r="54" spans="1:15" ht="15.75" x14ac:dyDescent="0.25">
      <c r="A54" s="18" t="s">
        <v>57</v>
      </c>
      <c r="B54" s="19">
        <v>52</v>
      </c>
      <c r="C54" s="20">
        <v>246372.55292321983</v>
      </c>
      <c r="D54" s="20">
        <v>286242.3518481651</v>
      </c>
      <c r="E54" s="20">
        <v>502265</v>
      </c>
      <c r="F54" s="21">
        <v>415883</v>
      </c>
      <c r="G54" s="4"/>
      <c r="H54" s="229">
        <f t="shared" si="3"/>
        <v>0.16182727520532852</v>
      </c>
      <c r="I54" s="230">
        <f t="shared" si="3"/>
        <v>0.75468443700610155</v>
      </c>
      <c r="J54" s="231">
        <f t="shared" si="3"/>
        <v>-0.17198490836510608</v>
      </c>
      <c r="K54" s="4"/>
      <c r="L54" s="229">
        <f t="shared" si="2"/>
        <v>8.0914923687190124E-3</v>
      </c>
      <c r="M54" s="230">
        <f t="shared" si="2"/>
        <v>6.1344987426412726E-3</v>
      </c>
      <c r="N54" s="230">
        <f t="shared" si="2"/>
        <v>9.0901279037363114E-3</v>
      </c>
      <c r="O54" s="231">
        <f t="shared" si="2"/>
        <v>5.7553082503176796E-3</v>
      </c>
    </row>
    <row r="55" spans="1:15" ht="15.75" x14ac:dyDescent="0.25">
      <c r="A55" s="14" t="s">
        <v>58</v>
      </c>
      <c r="B55" s="15">
        <v>53</v>
      </c>
      <c r="C55" s="16">
        <v>7552.3259672174663</v>
      </c>
      <c r="D55" s="16">
        <v>116716.96861105581</v>
      </c>
      <c r="E55" s="16">
        <v>412609</v>
      </c>
      <c r="F55" s="17">
        <v>1476938</v>
      </c>
      <c r="G55" s="4"/>
      <c r="H55" s="226">
        <f t="shared" si="3"/>
        <v>14.454440011950162</v>
      </c>
      <c r="I55" s="227">
        <f t="shared" si="3"/>
        <v>2.5351243688907488</v>
      </c>
      <c r="J55" s="228">
        <f t="shared" si="3"/>
        <v>2.5795098992023924</v>
      </c>
      <c r="K55" s="4"/>
      <c r="L55" s="226">
        <f t="shared" si="2"/>
        <v>2.4803732073541045E-4</v>
      </c>
      <c r="M55" s="227">
        <f t="shared" si="2"/>
        <v>2.5013772160774419E-3</v>
      </c>
      <c r="N55" s="227">
        <f t="shared" si="2"/>
        <v>7.4675093511049661E-3</v>
      </c>
      <c r="O55" s="228">
        <f t="shared" si="2"/>
        <v>2.0439001970765078E-2</v>
      </c>
    </row>
    <row r="56" spans="1:15" ht="15.75" x14ac:dyDescent="0.25">
      <c r="A56" s="18" t="s">
        <v>26</v>
      </c>
      <c r="B56" s="19">
        <v>54</v>
      </c>
      <c r="C56" s="20">
        <v>0</v>
      </c>
      <c r="D56" s="20">
        <v>0</v>
      </c>
      <c r="E56" s="20">
        <v>0</v>
      </c>
      <c r="F56" s="21">
        <v>0</v>
      </c>
      <c r="G56" s="4"/>
      <c r="H56" s="229"/>
      <c r="I56" s="230"/>
      <c r="J56" s="231"/>
      <c r="K56" s="4"/>
      <c r="L56" s="229">
        <f t="shared" si="2"/>
        <v>0</v>
      </c>
      <c r="M56" s="230">
        <f t="shared" si="2"/>
        <v>0</v>
      </c>
      <c r="N56" s="230">
        <f t="shared" si="2"/>
        <v>0</v>
      </c>
      <c r="O56" s="231">
        <f t="shared" si="2"/>
        <v>0</v>
      </c>
    </row>
    <row r="57" spans="1:15" ht="15.75" x14ac:dyDescent="0.25">
      <c r="A57" s="18" t="s">
        <v>27</v>
      </c>
      <c r="B57" s="19">
        <v>55</v>
      </c>
      <c r="C57" s="20">
        <v>0</v>
      </c>
      <c r="D57" s="20">
        <v>0</v>
      </c>
      <c r="E57" s="20">
        <v>0</v>
      </c>
      <c r="F57" s="21">
        <v>0</v>
      </c>
      <c r="G57" s="4"/>
      <c r="H57" s="229"/>
      <c r="I57" s="230"/>
      <c r="J57" s="231"/>
      <c r="K57" s="4"/>
      <c r="L57" s="229">
        <f t="shared" si="2"/>
        <v>0</v>
      </c>
      <c r="M57" s="230">
        <f t="shared" si="2"/>
        <v>0</v>
      </c>
      <c r="N57" s="230">
        <f t="shared" si="2"/>
        <v>0</v>
      </c>
      <c r="O57" s="231">
        <f t="shared" si="2"/>
        <v>0</v>
      </c>
    </row>
    <row r="58" spans="1:15" ht="15.75" x14ac:dyDescent="0.25">
      <c r="A58" s="18" t="s">
        <v>28</v>
      </c>
      <c r="B58" s="19">
        <v>56</v>
      </c>
      <c r="C58" s="20">
        <v>0</v>
      </c>
      <c r="D58" s="20">
        <v>0</v>
      </c>
      <c r="E58" s="20">
        <v>0</v>
      </c>
      <c r="F58" s="21">
        <v>0</v>
      </c>
      <c r="G58" s="4"/>
      <c r="H58" s="229"/>
      <c r="I58" s="230"/>
      <c r="J58" s="231"/>
      <c r="K58" s="4"/>
      <c r="L58" s="229">
        <f t="shared" si="2"/>
        <v>0</v>
      </c>
      <c r="M58" s="230">
        <f t="shared" si="2"/>
        <v>0</v>
      </c>
      <c r="N58" s="230">
        <f t="shared" si="2"/>
        <v>0</v>
      </c>
      <c r="O58" s="231">
        <f t="shared" si="2"/>
        <v>0</v>
      </c>
    </row>
    <row r="59" spans="1:15" ht="15.75" x14ac:dyDescent="0.25">
      <c r="A59" s="18" t="s">
        <v>59</v>
      </c>
      <c r="B59" s="19">
        <v>57</v>
      </c>
      <c r="C59" s="20">
        <v>0</v>
      </c>
      <c r="D59" s="20">
        <v>0</v>
      </c>
      <c r="E59" s="20">
        <v>0</v>
      </c>
      <c r="F59" s="21">
        <v>0</v>
      </c>
      <c r="G59" s="4"/>
      <c r="H59" s="229"/>
      <c r="I59" s="230"/>
      <c r="J59" s="231"/>
      <c r="K59" s="4"/>
      <c r="L59" s="229">
        <f t="shared" si="2"/>
        <v>0</v>
      </c>
      <c r="M59" s="230">
        <f t="shared" si="2"/>
        <v>0</v>
      </c>
      <c r="N59" s="230">
        <f t="shared" si="2"/>
        <v>0</v>
      </c>
      <c r="O59" s="231">
        <f t="shared" si="2"/>
        <v>0</v>
      </c>
    </row>
    <row r="60" spans="1:15" ht="15.75" x14ac:dyDescent="0.25">
      <c r="A60" s="18" t="s">
        <v>30</v>
      </c>
      <c r="B60" s="19">
        <v>58</v>
      </c>
      <c r="C60" s="20">
        <v>0</v>
      </c>
      <c r="D60" s="20">
        <v>0</v>
      </c>
      <c r="E60" s="20">
        <v>0</v>
      </c>
      <c r="F60" s="21">
        <v>0</v>
      </c>
      <c r="G60" s="4"/>
      <c r="H60" s="229"/>
      <c r="I60" s="230"/>
      <c r="J60" s="231"/>
      <c r="K60" s="4"/>
      <c r="L60" s="229">
        <f t="shared" si="2"/>
        <v>0</v>
      </c>
      <c r="M60" s="230">
        <f t="shared" si="2"/>
        <v>0</v>
      </c>
      <c r="N60" s="230">
        <f t="shared" si="2"/>
        <v>0</v>
      </c>
      <c r="O60" s="231">
        <f t="shared" si="2"/>
        <v>0</v>
      </c>
    </row>
    <row r="61" spans="1:15" ht="15.75" x14ac:dyDescent="0.25">
      <c r="A61" s="18" t="s">
        <v>31</v>
      </c>
      <c r="B61" s="19">
        <v>59</v>
      </c>
      <c r="C61" s="20">
        <v>0</v>
      </c>
      <c r="D61" s="20">
        <v>0</v>
      </c>
      <c r="E61" s="20">
        <v>0</v>
      </c>
      <c r="F61" s="21">
        <v>0</v>
      </c>
      <c r="G61" s="4"/>
      <c r="H61" s="229"/>
      <c r="I61" s="230"/>
      <c r="J61" s="231"/>
      <c r="K61" s="4"/>
      <c r="L61" s="229">
        <f t="shared" si="2"/>
        <v>0</v>
      </c>
      <c r="M61" s="230">
        <f t="shared" si="2"/>
        <v>0</v>
      </c>
      <c r="N61" s="230">
        <f t="shared" si="2"/>
        <v>0</v>
      </c>
      <c r="O61" s="231">
        <f t="shared" si="2"/>
        <v>0</v>
      </c>
    </row>
    <row r="62" spans="1:15" ht="15.75" x14ac:dyDescent="0.25">
      <c r="A62" s="18" t="s">
        <v>32</v>
      </c>
      <c r="B62" s="19">
        <v>60</v>
      </c>
      <c r="C62" s="20">
        <v>0</v>
      </c>
      <c r="D62" s="20">
        <v>0</v>
      </c>
      <c r="E62" s="20">
        <v>0</v>
      </c>
      <c r="F62" s="21">
        <v>100495</v>
      </c>
      <c r="G62" s="4"/>
      <c r="H62" s="229"/>
      <c r="I62" s="230"/>
      <c r="J62" s="231"/>
      <c r="K62" s="4"/>
      <c r="L62" s="229">
        <f t="shared" si="2"/>
        <v>0</v>
      </c>
      <c r="M62" s="230">
        <f t="shared" si="2"/>
        <v>0</v>
      </c>
      <c r="N62" s="230">
        <f t="shared" si="2"/>
        <v>0</v>
      </c>
      <c r="O62" s="231">
        <f t="shared" si="2"/>
        <v>1.3907269655544351E-3</v>
      </c>
    </row>
    <row r="63" spans="1:15" ht="15.75" x14ac:dyDescent="0.25">
      <c r="A63" s="18" t="s">
        <v>33</v>
      </c>
      <c r="B63" s="19">
        <v>61</v>
      </c>
      <c r="C63" s="20">
        <v>7552.3259672174663</v>
      </c>
      <c r="D63" s="20">
        <v>116716.96861105581</v>
      </c>
      <c r="E63" s="20">
        <v>412609</v>
      </c>
      <c r="F63" s="21">
        <v>1376443</v>
      </c>
      <c r="G63" s="4"/>
      <c r="H63" s="229">
        <f t="shared" si="3"/>
        <v>14.454440011950162</v>
      </c>
      <c r="I63" s="230">
        <f t="shared" si="3"/>
        <v>2.5351243688907488</v>
      </c>
      <c r="J63" s="231">
        <f t="shared" si="3"/>
        <v>2.3359500156322328</v>
      </c>
      <c r="K63" s="4"/>
      <c r="L63" s="229">
        <f t="shared" si="2"/>
        <v>2.4803732073541045E-4</v>
      </c>
      <c r="M63" s="230">
        <f t="shared" si="2"/>
        <v>2.5013772160774419E-3</v>
      </c>
      <c r="N63" s="230">
        <f t="shared" si="2"/>
        <v>7.4675093511049661E-3</v>
      </c>
      <c r="O63" s="231">
        <f t="shared" si="2"/>
        <v>1.9048275005210641E-2</v>
      </c>
    </row>
    <row r="64" spans="1:15" ht="15.75" x14ac:dyDescent="0.25">
      <c r="A64" s="18" t="s">
        <v>60</v>
      </c>
      <c r="B64" s="19">
        <v>62</v>
      </c>
      <c r="C64" s="20">
        <v>0</v>
      </c>
      <c r="D64" s="20">
        <v>0</v>
      </c>
      <c r="E64" s="20">
        <v>0</v>
      </c>
      <c r="F64" s="21">
        <v>0</v>
      </c>
      <c r="G64" s="3"/>
      <c r="H64" s="229"/>
      <c r="I64" s="230"/>
      <c r="J64" s="231"/>
      <c r="K64" s="4"/>
      <c r="L64" s="229">
        <f t="shared" si="2"/>
        <v>0</v>
      </c>
      <c r="M64" s="230">
        <f t="shared" si="2"/>
        <v>0</v>
      </c>
      <c r="N64" s="230">
        <f t="shared" si="2"/>
        <v>0</v>
      </c>
      <c r="O64" s="231">
        <f t="shared" si="2"/>
        <v>0</v>
      </c>
    </row>
    <row r="65" spans="1:15" ht="15.75" x14ac:dyDescent="0.25">
      <c r="A65" s="14" t="s">
        <v>61</v>
      </c>
      <c r="B65" s="15">
        <v>63</v>
      </c>
      <c r="C65" s="16">
        <v>3926620.7445749552</v>
      </c>
      <c r="D65" s="16">
        <v>18553484.371889308</v>
      </c>
      <c r="E65" s="16">
        <v>18815261</v>
      </c>
      <c r="F65" s="17">
        <v>13338771</v>
      </c>
      <c r="G65" s="3"/>
      <c r="H65" s="226">
        <f t="shared" si="3"/>
        <v>3.7250512791496155</v>
      </c>
      <c r="I65" s="227">
        <f t="shared" si="3"/>
        <v>1.4109297362349577E-2</v>
      </c>
      <c r="J65" s="228">
        <f t="shared" si="3"/>
        <v>-0.29106638488830955</v>
      </c>
      <c r="K65" s="4"/>
      <c r="L65" s="226">
        <f t="shared" si="2"/>
        <v>0.12896007048107991</v>
      </c>
      <c r="M65" s="227">
        <f t="shared" si="2"/>
        <v>0.39762224498260967</v>
      </c>
      <c r="N65" s="227">
        <f t="shared" si="2"/>
        <v>0.34052368576783487</v>
      </c>
      <c r="O65" s="228">
        <f t="shared" si="2"/>
        <v>0.18459215400821433</v>
      </c>
    </row>
    <row r="66" spans="1:15" ht="15.75" x14ac:dyDescent="0.25">
      <c r="A66" s="8" t="s">
        <v>62</v>
      </c>
      <c r="B66" s="9">
        <v>64</v>
      </c>
      <c r="C66" s="12">
        <v>2423762.1607273207</v>
      </c>
      <c r="D66" s="12">
        <v>3821010.9496316938</v>
      </c>
      <c r="E66" s="12">
        <v>2220428</v>
      </c>
      <c r="F66" s="13">
        <v>3916351</v>
      </c>
      <c r="G66" s="4"/>
      <c r="H66" s="223">
        <f t="shared" si="3"/>
        <v>0.5764793309938826</v>
      </c>
      <c r="I66" s="224">
        <f t="shared" si="3"/>
        <v>-0.41888991440497536</v>
      </c>
      <c r="J66" s="225">
        <f t="shared" si="3"/>
        <v>0.76378202760909153</v>
      </c>
      <c r="K66" s="4"/>
      <c r="L66" s="223">
        <f t="shared" si="2"/>
        <v>7.9602426465203324E-2</v>
      </c>
      <c r="M66" s="224">
        <f t="shared" si="2"/>
        <v>8.1888604934910916E-2</v>
      </c>
      <c r="N66" s="224">
        <f t="shared" si="2"/>
        <v>4.0185906883890801E-2</v>
      </c>
      <c r="O66" s="225">
        <f t="shared" si="2"/>
        <v>5.4197471936674242E-2</v>
      </c>
    </row>
    <row r="67" spans="1:15" ht="16.5" thickBot="1" x14ac:dyDescent="0.3">
      <c r="A67" s="22" t="s">
        <v>63</v>
      </c>
      <c r="B67" s="23">
        <v>65</v>
      </c>
      <c r="C67" s="24">
        <v>30448345.212024685</v>
      </c>
      <c r="D67" s="24">
        <v>46661082.487225428</v>
      </c>
      <c r="E67" s="24">
        <v>55253898</v>
      </c>
      <c r="F67" s="25">
        <v>72260769</v>
      </c>
      <c r="G67" s="4"/>
      <c r="H67" s="232">
        <f t="shared" si="3"/>
        <v>0.53246694236762648</v>
      </c>
      <c r="I67" s="233">
        <f t="shared" si="3"/>
        <v>0.18415379701332599</v>
      </c>
      <c r="J67" s="234">
        <f t="shared" si="3"/>
        <v>0.30779495412251279</v>
      </c>
      <c r="K67" s="4"/>
      <c r="L67" s="232">
        <f t="shared" si="2"/>
        <v>1</v>
      </c>
      <c r="M67" s="233">
        <f t="shared" si="2"/>
        <v>1</v>
      </c>
      <c r="N67" s="233">
        <f t="shared" si="2"/>
        <v>1</v>
      </c>
      <c r="O67" s="234">
        <f t="shared" si="2"/>
        <v>1</v>
      </c>
    </row>
    <row r="68" spans="1:15" ht="17.25" thickTop="1" thickBot="1" x14ac:dyDescent="0.3">
      <c r="A68" s="321" t="s">
        <v>64</v>
      </c>
      <c r="B68" s="322"/>
      <c r="C68" s="323"/>
      <c r="D68" s="323"/>
      <c r="E68" s="323"/>
      <c r="F68" s="324"/>
      <c r="G68" s="4"/>
      <c r="H68" s="2" t="s">
        <v>1</v>
      </c>
      <c r="I68" s="2" t="s">
        <v>2</v>
      </c>
      <c r="J68" s="2" t="s">
        <v>3</v>
      </c>
      <c r="K68" s="4"/>
      <c r="L68" s="2">
        <v>2020</v>
      </c>
      <c r="M68" s="2">
        <v>2021</v>
      </c>
      <c r="N68" s="2">
        <v>2022</v>
      </c>
      <c r="O68" s="2">
        <v>2023</v>
      </c>
    </row>
    <row r="69" spans="1:15" ht="16.5" thickTop="1" x14ac:dyDescent="0.25">
      <c r="A69" s="8" t="s">
        <v>65</v>
      </c>
      <c r="B69" s="9">
        <v>67</v>
      </c>
      <c r="C69" s="12">
        <v>7369357.6216072729</v>
      </c>
      <c r="D69" s="12">
        <v>25714095.560422055</v>
      </c>
      <c r="E69" s="12">
        <v>31605722</v>
      </c>
      <c r="F69" s="13">
        <v>30422899</v>
      </c>
      <c r="G69" s="4"/>
      <c r="H69" s="223">
        <f t="shared" ref="H69:J127" si="4">(D69-C69)/C69</f>
        <v>2.4893265981592783</v>
      </c>
      <c r="I69" s="224">
        <f t="shared" si="4"/>
        <v>0.22912050030046802</v>
      </c>
      <c r="J69" s="225">
        <f t="shared" si="4"/>
        <v>-3.7424330948680751E-2</v>
      </c>
      <c r="K69" s="3"/>
      <c r="L69" s="235">
        <f>C69/C$127</f>
        <v>0.24202818150843089</v>
      </c>
      <c r="M69" s="236">
        <f t="shared" ref="M69:O127" si="5">D69/D$67</f>
        <v>0.5510822764873039</v>
      </c>
      <c r="N69" s="236">
        <f t="shared" si="5"/>
        <v>0.57200891057496073</v>
      </c>
      <c r="O69" s="237">
        <f t="shared" si="5"/>
        <v>0.42101543369957772</v>
      </c>
    </row>
    <row r="70" spans="1:15" ht="15.75" x14ac:dyDescent="0.25">
      <c r="A70" s="14" t="s">
        <v>66</v>
      </c>
      <c r="B70" s="15">
        <v>68</v>
      </c>
      <c r="C70" s="16">
        <v>2601367.0449266704</v>
      </c>
      <c r="D70" s="16">
        <v>2601367.0449266704</v>
      </c>
      <c r="E70" s="16">
        <v>2601367</v>
      </c>
      <c r="F70" s="17">
        <v>3920000</v>
      </c>
      <c r="G70" s="4"/>
      <c r="H70" s="226">
        <f t="shared" si="4"/>
        <v>0</v>
      </c>
      <c r="I70" s="227">
        <f t="shared" si="4"/>
        <v>-1.7270408060083319E-8</v>
      </c>
      <c r="J70" s="228">
        <f t="shared" si="4"/>
        <v>0.50690002602477846</v>
      </c>
      <c r="K70" s="4"/>
      <c r="L70" s="226">
        <f t="shared" ref="L70:L127" si="6">C70/C$127</f>
        <v>8.5435416171626186E-2</v>
      </c>
      <c r="M70" s="227">
        <f t="shared" si="5"/>
        <v>5.5750250664220145E-2</v>
      </c>
      <c r="N70" s="227">
        <f t="shared" si="5"/>
        <v>4.7080244003780511E-2</v>
      </c>
      <c r="O70" s="228">
        <f t="shared" si="5"/>
        <v>5.424796960021281E-2</v>
      </c>
    </row>
    <row r="71" spans="1:15" ht="15.75" x14ac:dyDescent="0.25">
      <c r="A71" s="14" t="s">
        <v>67</v>
      </c>
      <c r="B71" s="15">
        <v>69</v>
      </c>
      <c r="C71" s="16">
        <v>0</v>
      </c>
      <c r="D71" s="16">
        <v>10496193.377131859</v>
      </c>
      <c r="E71" s="16">
        <v>10911764</v>
      </c>
      <c r="F71" s="17">
        <v>9918809</v>
      </c>
      <c r="G71" s="4"/>
      <c r="H71" s="226" t="e">
        <f t="shared" si="4"/>
        <v>#DIV/0!</v>
      </c>
      <c r="I71" s="227">
        <f t="shared" si="4"/>
        <v>3.95925082490904E-2</v>
      </c>
      <c r="J71" s="228">
        <f t="shared" si="4"/>
        <v>-9.0998577315271847E-2</v>
      </c>
      <c r="K71" s="4"/>
      <c r="L71" s="226">
        <f t="shared" si="6"/>
        <v>0</v>
      </c>
      <c r="M71" s="227">
        <f t="shared" si="5"/>
        <v>0.2249453466924056</v>
      </c>
      <c r="N71" s="227">
        <f t="shared" si="5"/>
        <v>0.1974840580478141</v>
      </c>
      <c r="O71" s="228">
        <f t="shared" si="5"/>
        <v>0.13726409415875437</v>
      </c>
    </row>
    <row r="72" spans="1:15" ht="15.75" x14ac:dyDescent="0.25">
      <c r="A72" s="14" t="s">
        <v>68</v>
      </c>
      <c r="B72" s="15">
        <v>70</v>
      </c>
      <c r="C72" s="16">
        <v>1125025.018249386</v>
      </c>
      <c r="D72" s="16">
        <v>1095285.0222310703</v>
      </c>
      <c r="E72" s="16">
        <v>1348532</v>
      </c>
      <c r="F72" s="17">
        <v>1377098</v>
      </c>
      <c r="G72" s="4"/>
      <c r="H72" s="226">
        <f t="shared" si="4"/>
        <v>-2.6434964143813515E-2</v>
      </c>
      <c r="I72" s="227">
        <f t="shared" si="4"/>
        <v>0.23121559468883399</v>
      </c>
      <c r="J72" s="228">
        <f t="shared" si="4"/>
        <v>2.1183034588723147E-2</v>
      </c>
      <c r="K72" s="4"/>
      <c r="L72" s="226">
        <f t="shared" si="6"/>
        <v>3.6948642378275789E-2</v>
      </c>
      <c r="M72" s="227">
        <f t="shared" si="5"/>
        <v>2.3473202160085558E-2</v>
      </c>
      <c r="N72" s="227">
        <f t="shared" si="5"/>
        <v>2.4406097104678479E-2</v>
      </c>
      <c r="O72" s="228">
        <f t="shared" si="5"/>
        <v>1.9057339398090269E-2</v>
      </c>
    </row>
    <row r="73" spans="1:15" ht="15.75" x14ac:dyDescent="0.25">
      <c r="A73" s="18" t="s">
        <v>69</v>
      </c>
      <c r="B73" s="19">
        <v>71</v>
      </c>
      <c r="C73" s="20">
        <v>1125025.018249386</v>
      </c>
      <c r="D73" s="20">
        <v>1095285.0222310703</v>
      </c>
      <c r="E73" s="20">
        <v>1348532</v>
      </c>
      <c r="F73" s="21">
        <v>1377098</v>
      </c>
      <c r="G73" s="4"/>
      <c r="H73" s="229">
        <f t="shared" si="4"/>
        <v>-2.6434964143813515E-2</v>
      </c>
      <c r="I73" s="230">
        <f t="shared" si="4"/>
        <v>0.23121559468883399</v>
      </c>
      <c r="J73" s="231">
        <f t="shared" si="4"/>
        <v>2.1183034588723147E-2</v>
      </c>
      <c r="K73" s="4"/>
      <c r="L73" s="229">
        <f t="shared" si="6"/>
        <v>3.6948642378275789E-2</v>
      </c>
      <c r="M73" s="230">
        <f t="shared" si="5"/>
        <v>2.3473202160085558E-2</v>
      </c>
      <c r="N73" s="230">
        <f t="shared" si="5"/>
        <v>2.4406097104678479E-2</v>
      </c>
      <c r="O73" s="231">
        <f t="shared" si="5"/>
        <v>1.9057339398090269E-2</v>
      </c>
    </row>
    <row r="74" spans="1:15" ht="15.75" x14ac:dyDescent="0.25">
      <c r="A74" s="18" t="s">
        <v>70</v>
      </c>
      <c r="B74" s="19">
        <v>72</v>
      </c>
      <c r="C74" s="20">
        <v>3769327.7589753796</v>
      </c>
      <c r="D74" s="20">
        <v>134787.84259074921</v>
      </c>
      <c r="E74" s="20">
        <v>156772</v>
      </c>
      <c r="F74" s="21">
        <v>624100</v>
      </c>
      <c r="G74" s="4"/>
      <c r="H74" s="229">
        <f t="shared" si="4"/>
        <v>-0.96424088028169008</v>
      </c>
      <c r="I74" s="230">
        <f t="shared" si="4"/>
        <v>0.16310193105471973</v>
      </c>
      <c r="J74" s="231">
        <f t="shared" si="4"/>
        <v>2.980940474064246</v>
      </c>
      <c r="K74" s="4"/>
      <c r="L74" s="229">
        <f t="shared" si="6"/>
        <v>0.12379417445276447</v>
      </c>
      <c r="M74" s="230">
        <f t="shared" si="5"/>
        <v>2.8886565721584056E-3</v>
      </c>
      <c r="N74" s="230">
        <f t="shared" si="5"/>
        <v>2.8373020850040297E-3</v>
      </c>
      <c r="O74" s="231">
        <f t="shared" si="5"/>
        <v>8.6367749559930641E-3</v>
      </c>
    </row>
    <row r="75" spans="1:15" ht="15.75" x14ac:dyDescent="0.25">
      <c r="A75" s="18" t="s">
        <v>71</v>
      </c>
      <c r="B75" s="19">
        <v>73</v>
      </c>
      <c r="C75" s="20">
        <v>-3769327.7589753796</v>
      </c>
      <c r="D75" s="20">
        <v>-134787.84259074921</v>
      </c>
      <c r="E75" s="20">
        <v>-156772</v>
      </c>
      <c r="F75" s="21">
        <v>-624100</v>
      </c>
      <c r="G75" s="4"/>
      <c r="H75" s="229">
        <f t="shared" si="4"/>
        <v>-0.96424088028169008</v>
      </c>
      <c r="I75" s="230">
        <f t="shared" si="4"/>
        <v>0.16310193105471973</v>
      </c>
      <c r="J75" s="231">
        <f t="shared" si="4"/>
        <v>2.980940474064246</v>
      </c>
      <c r="K75" s="4"/>
      <c r="L75" s="229">
        <f t="shared" si="6"/>
        <v>-0.12379417445276447</v>
      </c>
      <c r="M75" s="230">
        <f t="shared" si="5"/>
        <v>-2.8886565721584056E-3</v>
      </c>
      <c r="N75" s="230">
        <f t="shared" si="5"/>
        <v>-2.8373020850040297E-3</v>
      </c>
      <c r="O75" s="231">
        <f t="shared" si="5"/>
        <v>-8.6367749559930641E-3</v>
      </c>
    </row>
    <row r="76" spans="1:15" ht="15.75" x14ac:dyDescent="0.25">
      <c r="A76" s="18" t="s">
        <v>72</v>
      </c>
      <c r="B76" s="19">
        <v>74</v>
      </c>
      <c r="C76" s="20">
        <v>0</v>
      </c>
      <c r="D76" s="20">
        <v>0</v>
      </c>
      <c r="E76" s="20">
        <v>0</v>
      </c>
      <c r="F76" s="21">
        <v>0</v>
      </c>
      <c r="G76" s="4"/>
      <c r="H76" s="229"/>
      <c r="I76" s="230"/>
      <c r="J76" s="231"/>
      <c r="K76" s="4"/>
      <c r="L76" s="229">
        <f t="shared" si="6"/>
        <v>0</v>
      </c>
      <c r="M76" s="230">
        <f t="shared" si="5"/>
        <v>0</v>
      </c>
      <c r="N76" s="230">
        <f t="shared" si="5"/>
        <v>0</v>
      </c>
      <c r="O76" s="231">
        <f t="shared" si="5"/>
        <v>0</v>
      </c>
    </row>
    <row r="77" spans="1:15" ht="15.75" x14ac:dyDescent="0.25">
      <c r="A77" s="18" t="s">
        <v>73</v>
      </c>
      <c r="B77" s="19">
        <v>75</v>
      </c>
      <c r="C77" s="20">
        <v>0</v>
      </c>
      <c r="D77" s="20">
        <v>0</v>
      </c>
      <c r="E77" s="20">
        <v>0</v>
      </c>
      <c r="F77" s="21">
        <v>0</v>
      </c>
      <c r="G77" s="4"/>
      <c r="H77" s="229"/>
      <c r="I77" s="230"/>
      <c r="J77" s="231"/>
      <c r="K77" s="4"/>
      <c r="L77" s="229">
        <f t="shared" si="6"/>
        <v>0</v>
      </c>
      <c r="M77" s="230">
        <f t="shared" si="5"/>
        <v>0</v>
      </c>
      <c r="N77" s="230">
        <f t="shared" si="5"/>
        <v>0</v>
      </c>
      <c r="O77" s="231">
        <f t="shared" si="5"/>
        <v>0</v>
      </c>
    </row>
    <row r="78" spans="1:15" ht="15.75" x14ac:dyDescent="0.25">
      <c r="A78" s="14" t="s">
        <v>74</v>
      </c>
      <c r="B78" s="15">
        <v>76</v>
      </c>
      <c r="C78" s="16">
        <v>1121686.6414493329</v>
      </c>
      <c r="D78" s="16">
        <v>2117513.3054615436</v>
      </c>
      <c r="E78" s="16">
        <v>1997109</v>
      </c>
      <c r="F78" s="17">
        <v>1876704</v>
      </c>
      <c r="G78" s="4"/>
      <c r="H78" s="226"/>
      <c r="I78" s="227"/>
      <c r="J78" s="228"/>
      <c r="K78" s="4"/>
      <c r="L78" s="226">
        <f t="shared" si="6"/>
        <v>3.6839001713838804E-2</v>
      </c>
      <c r="M78" s="227">
        <f t="shared" si="5"/>
        <v>4.538071541827738E-2</v>
      </c>
      <c r="N78" s="227">
        <f t="shared" si="5"/>
        <v>3.6144219182509076E-2</v>
      </c>
      <c r="O78" s="228">
        <f t="shared" si="5"/>
        <v>2.5971270801172903E-2</v>
      </c>
    </row>
    <row r="79" spans="1:15" ht="15.75" x14ac:dyDescent="0.25">
      <c r="A79" s="14" t="s">
        <v>75</v>
      </c>
      <c r="B79" s="15">
        <v>77</v>
      </c>
      <c r="C79" s="16">
        <v>-74969.141947043594</v>
      </c>
      <c r="D79" s="16">
        <v>35480.788373481984</v>
      </c>
      <c r="E79" s="16">
        <v>97815</v>
      </c>
      <c r="F79" s="17">
        <v>-237143</v>
      </c>
      <c r="G79" s="4"/>
      <c r="H79" s="226">
        <f t="shared" si="4"/>
        <v>-1.4732719016384737</v>
      </c>
      <c r="I79" s="227">
        <f t="shared" si="4"/>
        <v>1.7568440410728312</v>
      </c>
      <c r="J79" s="228">
        <f t="shared" si="4"/>
        <v>-3.4244032101415938</v>
      </c>
      <c r="K79" s="4"/>
      <c r="L79" s="226">
        <f t="shared" si="6"/>
        <v>-2.4621745919195873E-3</v>
      </c>
      <c r="M79" s="227">
        <f t="shared" si="5"/>
        <v>7.6039359745234557E-4</v>
      </c>
      <c r="N79" s="227">
        <f t="shared" si="5"/>
        <v>1.7702823427950731E-3</v>
      </c>
      <c r="O79" s="228">
        <f t="shared" si="5"/>
        <v>-3.2817669017610371E-3</v>
      </c>
    </row>
    <row r="80" spans="1:15" ht="15.75" x14ac:dyDescent="0.25">
      <c r="A80" s="18" t="s">
        <v>76</v>
      </c>
      <c r="B80" s="19">
        <v>78</v>
      </c>
      <c r="C80" s="20">
        <v>0</v>
      </c>
      <c r="D80" s="20">
        <v>0</v>
      </c>
      <c r="E80" s="20">
        <v>0</v>
      </c>
      <c r="F80" s="21">
        <v>0</v>
      </c>
      <c r="G80" s="4"/>
      <c r="H80" s="229"/>
      <c r="I80" s="230"/>
      <c r="J80" s="231"/>
      <c r="K80" s="4"/>
      <c r="L80" s="229">
        <f t="shared" si="6"/>
        <v>0</v>
      </c>
      <c r="M80" s="230">
        <f t="shared" si="5"/>
        <v>0</v>
      </c>
      <c r="N80" s="230">
        <f t="shared" si="5"/>
        <v>0</v>
      </c>
      <c r="O80" s="231">
        <f t="shared" si="5"/>
        <v>0</v>
      </c>
    </row>
    <row r="81" spans="1:15" ht="15.75" x14ac:dyDescent="0.25">
      <c r="A81" s="18" t="s">
        <v>77</v>
      </c>
      <c r="B81" s="19">
        <v>79</v>
      </c>
      <c r="C81" s="20">
        <v>0</v>
      </c>
      <c r="D81" s="20">
        <v>0</v>
      </c>
      <c r="E81" s="20">
        <v>0</v>
      </c>
      <c r="F81" s="21">
        <v>0</v>
      </c>
      <c r="G81" s="4"/>
      <c r="H81" s="229"/>
      <c r="I81" s="230"/>
      <c r="J81" s="231"/>
      <c r="K81" s="4"/>
      <c r="L81" s="229">
        <f t="shared" si="6"/>
        <v>0</v>
      </c>
      <c r="M81" s="230">
        <f t="shared" si="5"/>
        <v>0</v>
      </c>
      <c r="N81" s="230">
        <f t="shared" si="5"/>
        <v>0</v>
      </c>
      <c r="O81" s="231">
        <f t="shared" si="5"/>
        <v>0</v>
      </c>
    </row>
    <row r="82" spans="1:15" ht="15.75" x14ac:dyDescent="0.25">
      <c r="A82" s="18" t="s">
        <v>78</v>
      </c>
      <c r="B82" s="19">
        <v>80</v>
      </c>
      <c r="C82" s="20">
        <v>0</v>
      </c>
      <c r="D82" s="20">
        <v>0</v>
      </c>
      <c r="E82" s="20">
        <v>0</v>
      </c>
      <c r="F82" s="21">
        <v>0</v>
      </c>
      <c r="G82" s="4"/>
      <c r="H82" s="229"/>
      <c r="I82" s="230"/>
      <c r="J82" s="231"/>
      <c r="K82" s="4"/>
      <c r="L82" s="229">
        <f t="shared" si="6"/>
        <v>0</v>
      </c>
      <c r="M82" s="230">
        <f t="shared" si="5"/>
        <v>0</v>
      </c>
      <c r="N82" s="230">
        <f t="shared" si="5"/>
        <v>0</v>
      </c>
      <c r="O82" s="231">
        <f t="shared" si="5"/>
        <v>0</v>
      </c>
    </row>
    <row r="83" spans="1:15" ht="15.75" x14ac:dyDescent="0.25">
      <c r="A83" s="18" t="s">
        <v>79</v>
      </c>
      <c r="B83" s="19">
        <v>81</v>
      </c>
      <c r="C83" s="20">
        <v>0</v>
      </c>
      <c r="D83" s="20">
        <v>0</v>
      </c>
      <c r="E83" s="20">
        <v>0</v>
      </c>
      <c r="F83" s="21">
        <v>0</v>
      </c>
      <c r="G83" s="4"/>
      <c r="H83" s="229"/>
      <c r="I83" s="230"/>
      <c r="J83" s="231"/>
      <c r="K83" s="4"/>
      <c r="L83" s="229">
        <f t="shared" si="6"/>
        <v>0</v>
      </c>
      <c r="M83" s="230">
        <f t="shared" si="5"/>
        <v>0</v>
      </c>
      <c r="N83" s="230">
        <f t="shared" si="5"/>
        <v>0</v>
      </c>
      <c r="O83" s="231">
        <f t="shared" si="5"/>
        <v>0</v>
      </c>
    </row>
    <row r="84" spans="1:15" ht="15.75" x14ac:dyDescent="0.25">
      <c r="A84" s="18" t="s">
        <v>80</v>
      </c>
      <c r="B84" s="19">
        <v>82</v>
      </c>
      <c r="C84" s="20">
        <v>-74969.141947043594</v>
      </c>
      <c r="D84" s="20">
        <v>35480.788373481984</v>
      </c>
      <c r="E84" s="20">
        <v>97815</v>
      </c>
      <c r="F84" s="21">
        <v>-237143</v>
      </c>
      <c r="G84" s="4"/>
      <c r="H84" s="229"/>
      <c r="I84" s="230"/>
      <c r="J84" s="231"/>
      <c r="K84" s="4"/>
      <c r="L84" s="229">
        <f t="shared" si="6"/>
        <v>-2.4621745919195873E-3</v>
      </c>
      <c r="M84" s="230">
        <f t="shared" si="5"/>
        <v>7.6039359745234557E-4</v>
      </c>
      <c r="N84" s="230">
        <f t="shared" si="5"/>
        <v>1.7702823427950731E-3</v>
      </c>
      <c r="O84" s="231">
        <f t="shared" si="5"/>
        <v>-3.2817669017610371E-3</v>
      </c>
    </row>
    <row r="85" spans="1:15" ht="15.75" x14ac:dyDescent="0.25">
      <c r="A85" s="14" t="s">
        <v>81</v>
      </c>
      <c r="B85" s="15">
        <v>83</v>
      </c>
      <c r="C85" s="16">
        <v>1422074.9883867542</v>
      </c>
      <c r="D85" s="16">
        <v>6067215.6082022693</v>
      </c>
      <c r="E85" s="16">
        <v>7793811</v>
      </c>
      <c r="F85" s="17">
        <v>12103558</v>
      </c>
      <c r="G85" s="4"/>
      <c r="H85" s="226">
        <f t="shared" si="4"/>
        <v>3.2664526538682086</v>
      </c>
      <c r="I85" s="227">
        <f t="shared" si="4"/>
        <v>0.28457788601801892</v>
      </c>
      <c r="J85" s="228">
        <f t="shared" si="4"/>
        <v>0.55297042743274116</v>
      </c>
      <c r="K85" s="4"/>
      <c r="L85" s="226">
        <f t="shared" si="6"/>
        <v>4.6704508191963985E-2</v>
      </c>
      <c r="M85" s="227">
        <f t="shared" si="5"/>
        <v>0.13002732223075436</v>
      </c>
      <c r="N85" s="227">
        <f t="shared" si="5"/>
        <v>0.14105450080644083</v>
      </c>
      <c r="O85" s="228">
        <f t="shared" si="5"/>
        <v>0.16749832817306443</v>
      </c>
    </row>
    <row r="86" spans="1:15" ht="15.75" x14ac:dyDescent="0.25">
      <c r="A86" s="18" t="s">
        <v>82</v>
      </c>
      <c r="B86" s="19">
        <v>84</v>
      </c>
      <c r="C86" s="20">
        <v>1422074.9883867542</v>
      </c>
      <c r="D86" s="20">
        <v>6067215.6082022693</v>
      </c>
      <c r="E86" s="20">
        <v>7793811</v>
      </c>
      <c r="F86" s="21">
        <v>12103558</v>
      </c>
      <c r="G86" s="4"/>
      <c r="H86" s="229">
        <f t="shared" si="4"/>
        <v>3.2664526538682086</v>
      </c>
      <c r="I86" s="230">
        <f t="shared" si="4"/>
        <v>0.28457788601801892</v>
      </c>
      <c r="J86" s="231">
        <f t="shared" si="4"/>
        <v>0.55297042743274116</v>
      </c>
      <c r="K86" s="4"/>
      <c r="L86" s="229">
        <f t="shared" si="6"/>
        <v>4.6704508191963985E-2</v>
      </c>
      <c r="M86" s="230">
        <f t="shared" si="5"/>
        <v>0.13002732223075436</v>
      </c>
      <c r="N86" s="230">
        <f t="shared" si="5"/>
        <v>0.14105450080644083</v>
      </c>
      <c r="O86" s="231">
        <f t="shared" si="5"/>
        <v>0.16749832817306443</v>
      </c>
    </row>
    <row r="87" spans="1:15" ht="15.75" x14ac:dyDescent="0.25">
      <c r="A87" s="18" t="s">
        <v>83</v>
      </c>
      <c r="B87" s="19">
        <v>85</v>
      </c>
      <c r="C87" s="20">
        <v>0</v>
      </c>
      <c r="D87" s="20">
        <v>0</v>
      </c>
      <c r="E87" s="20">
        <v>0</v>
      </c>
      <c r="F87" s="21">
        <v>0</v>
      </c>
      <c r="G87" s="4"/>
      <c r="H87" s="229"/>
      <c r="I87" s="230"/>
      <c r="J87" s="231"/>
      <c r="K87" s="4"/>
      <c r="L87" s="229">
        <f t="shared" si="6"/>
        <v>0</v>
      </c>
      <c r="M87" s="230">
        <f t="shared" si="5"/>
        <v>0</v>
      </c>
      <c r="N87" s="230">
        <f t="shared" si="5"/>
        <v>0</v>
      </c>
      <c r="O87" s="231">
        <f t="shared" si="5"/>
        <v>0</v>
      </c>
    </row>
    <row r="88" spans="1:15" ht="15.75" x14ac:dyDescent="0.25">
      <c r="A88" s="14" t="s">
        <v>84</v>
      </c>
      <c r="B88" s="15">
        <v>86</v>
      </c>
      <c r="C88" s="16">
        <v>1034932.2450063042</v>
      </c>
      <c r="D88" s="16">
        <v>3148023.4919370892</v>
      </c>
      <c r="E88" s="16">
        <v>6638086</v>
      </c>
      <c r="F88" s="17">
        <v>1144183</v>
      </c>
      <c r="G88" s="4"/>
      <c r="H88" s="226">
        <f t="shared" si="4"/>
        <v>2.041767716801512</v>
      </c>
      <c r="I88" s="227">
        <f t="shared" si="4"/>
        <v>1.1086519897332001</v>
      </c>
      <c r="J88" s="228">
        <f t="shared" si="4"/>
        <v>-0.82763359799797709</v>
      </c>
      <c r="K88" s="4"/>
      <c r="L88" s="226">
        <f t="shared" si="6"/>
        <v>3.3989769815063312E-2</v>
      </c>
      <c r="M88" s="227">
        <f t="shared" si="5"/>
        <v>6.7465719270420596E-2</v>
      </c>
      <c r="N88" s="227">
        <f t="shared" si="5"/>
        <v>0.12013787696933165</v>
      </c>
      <c r="O88" s="228">
        <f t="shared" si="5"/>
        <v>1.5834082806398034E-2</v>
      </c>
    </row>
    <row r="89" spans="1:15" ht="15.75" x14ac:dyDescent="0.25">
      <c r="A89" s="18" t="s">
        <v>85</v>
      </c>
      <c r="B89" s="19">
        <v>87</v>
      </c>
      <c r="C89" s="20">
        <v>1034932.2450063042</v>
      </c>
      <c r="D89" s="20">
        <v>3148023.4919370892</v>
      </c>
      <c r="E89" s="20">
        <v>6638086</v>
      </c>
      <c r="F89" s="21">
        <v>1144183</v>
      </c>
      <c r="G89" s="4"/>
      <c r="H89" s="230"/>
      <c r="I89" s="230">
        <f t="shared" si="4"/>
        <v>1.1086519897332001</v>
      </c>
      <c r="J89" s="231">
        <f t="shared" si="4"/>
        <v>-0.82763359799797709</v>
      </c>
      <c r="K89" s="4"/>
      <c r="L89" s="229">
        <f t="shared" si="6"/>
        <v>3.3989769815063312E-2</v>
      </c>
      <c r="M89" s="230">
        <f t="shared" si="5"/>
        <v>6.7465719270420596E-2</v>
      </c>
      <c r="N89" s="230">
        <f t="shared" si="5"/>
        <v>0.12013787696933165</v>
      </c>
      <c r="O89" s="231">
        <f t="shared" si="5"/>
        <v>1.5834082806398034E-2</v>
      </c>
    </row>
    <row r="90" spans="1:15" ht="15.75" x14ac:dyDescent="0.25">
      <c r="A90" s="18" t="s">
        <v>86</v>
      </c>
      <c r="B90" s="19">
        <v>88</v>
      </c>
      <c r="C90" s="20">
        <v>0</v>
      </c>
      <c r="D90" s="20">
        <v>0</v>
      </c>
      <c r="E90" s="20">
        <v>0</v>
      </c>
      <c r="F90" s="21">
        <v>0</v>
      </c>
      <c r="G90" s="3"/>
      <c r="H90" s="229" t="e">
        <f t="shared" si="4"/>
        <v>#DIV/0!</v>
      </c>
      <c r="I90" s="230"/>
      <c r="J90" s="231"/>
      <c r="K90" s="4"/>
      <c r="L90" s="229">
        <f t="shared" si="6"/>
        <v>0</v>
      </c>
      <c r="M90" s="230">
        <f t="shared" si="5"/>
        <v>0</v>
      </c>
      <c r="N90" s="230">
        <f t="shared" si="5"/>
        <v>0</v>
      </c>
      <c r="O90" s="231">
        <f t="shared" si="5"/>
        <v>0</v>
      </c>
    </row>
    <row r="91" spans="1:15" ht="15.75" x14ac:dyDescent="0.25">
      <c r="A91" s="14" t="s">
        <v>87</v>
      </c>
      <c r="B91" s="15">
        <v>89</v>
      </c>
      <c r="C91" s="16">
        <v>139240.82553586832</v>
      </c>
      <c r="D91" s="16">
        <v>153016.92215807285</v>
      </c>
      <c r="E91" s="16">
        <v>217238</v>
      </c>
      <c r="F91" s="17">
        <v>319690</v>
      </c>
      <c r="G91" s="4"/>
      <c r="H91" s="226">
        <f t="shared" si="4"/>
        <v>9.8937194383811045E-2</v>
      </c>
      <c r="I91" s="227">
        <f t="shared" si="4"/>
        <v>0.41969918709764731</v>
      </c>
      <c r="J91" s="228">
        <f t="shared" si="4"/>
        <v>0.47161178062769865</v>
      </c>
      <c r="K91" s="4"/>
      <c r="L91" s="226">
        <f t="shared" si="6"/>
        <v>4.573017829582385E-3</v>
      </c>
      <c r="M91" s="227">
        <f t="shared" si="5"/>
        <v>3.2793264536879279E-3</v>
      </c>
      <c r="N91" s="227">
        <f t="shared" si="5"/>
        <v>3.93163211761096E-3</v>
      </c>
      <c r="O91" s="228">
        <f t="shared" si="5"/>
        <v>4.4241156636459266E-3</v>
      </c>
    </row>
    <row r="92" spans="1:15" ht="15.75" x14ac:dyDescent="0.25">
      <c r="A92" s="8" t="s">
        <v>88</v>
      </c>
      <c r="B92" s="9">
        <v>90</v>
      </c>
      <c r="C92" s="10">
        <v>0</v>
      </c>
      <c r="D92" s="10">
        <v>0</v>
      </c>
      <c r="E92" s="10">
        <v>0</v>
      </c>
      <c r="F92" s="11">
        <v>0</v>
      </c>
      <c r="G92" s="4"/>
      <c r="H92" s="223"/>
      <c r="I92" s="224"/>
      <c r="J92" s="225"/>
      <c r="K92" s="3"/>
      <c r="L92" s="223">
        <f t="shared" si="6"/>
        <v>0</v>
      </c>
      <c r="M92" s="224">
        <f t="shared" si="5"/>
        <v>0</v>
      </c>
      <c r="N92" s="224">
        <f t="shared" si="5"/>
        <v>0</v>
      </c>
      <c r="O92" s="225">
        <f t="shared" si="5"/>
        <v>0</v>
      </c>
    </row>
    <row r="93" spans="1:15" ht="15.75" x14ac:dyDescent="0.25">
      <c r="A93" s="18" t="s">
        <v>89</v>
      </c>
      <c r="B93" s="19">
        <v>91</v>
      </c>
      <c r="C93" s="20">
        <v>0</v>
      </c>
      <c r="D93" s="20">
        <v>0</v>
      </c>
      <c r="E93" s="20">
        <v>0</v>
      </c>
      <c r="F93" s="21">
        <v>0</v>
      </c>
      <c r="G93" s="4"/>
      <c r="H93" s="229"/>
      <c r="I93" s="230"/>
      <c r="J93" s="231"/>
      <c r="K93" s="4"/>
      <c r="L93" s="229">
        <f t="shared" si="6"/>
        <v>0</v>
      </c>
      <c r="M93" s="230">
        <f t="shared" si="5"/>
        <v>0</v>
      </c>
      <c r="N93" s="230">
        <f t="shared" si="5"/>
        <v>0</v>
      </c>
      <c r="O93" s="231">
        <f t="shared" si="5"/>
        <v>0</v>
      </c>
    </row>
    <row r="94" spans="1:15" ht="15.75" x14ac:dyDescent="0.25">
      <c r="A94" s="18" t="s">
        <v>90</v>
      </c>
      <c r="B94" s="19">
        <v>92</v>
      </c>
      <c r="C94" s="20">
        <v>0</v>
      </c>
      <c r="D94" s="20">
        <v>0</v>
      </c>
      <c r="E94" s="20">
        <v>0</v>
      </c>
      <c r="F94" s="21">
        <v>0</v>
      </c>
      <c r="G94" s="4"/>
      <c r="H94" s="229"/>
      <c r="I94" s="230"/>
      <c r="J94" s="231"/>
      <c r="K94" s="4"/>
      <c r="L94" s="229">
        <f t="shared" si="6"/>
        <v>0</v>
      </c>
      <c r="M94" s="230">
        <f t="shared" si="5"/>
        <v>0</v>
      </c>
      <c r="N94" s="230">
        <f t="shared" si="5"/>
        <v>0</v>
      </c>
      <c r="O94" s="231">
        <f t="shared" si="5"/>
        <v>0</v>
      </c>
    </row>
    <row r="95" spans="1:15" ht="15.75" x14ac:dyDescent="0.25">
      <c r="A95" s="18" t="s">
        <v>91</v>
      </c>
      <c r="B95" s="19">
        <v>93</v>
      </c>
      <c r="C95" s="20">
        <v>0</v>
      </c>
      <c r="D95" s="20">
        <v>0</v>
      </c>
      <c r="E95" s="20">
        <v>0</v>
      </c>
      <c r="F95" s="21">
        <v>0</v>
      </c>
      <c r="G95" s="4"/>
      <c r="H95" s="229"/>
      <c r="I95" s="230"/>
      <c r="J95" s="231"/>
      <c r="K95" s="4"/>
      <c r="L95" s="229">
        <f t="shared" si="6"/>
        <v>0</v>
      </c>
      <c r="M95" s="230">
        <f t="shared" si="5"/>
        <v>0</v>
      </c>
      <c r="N95" s="230">
        <f t="shared" si="5"/>
        <v>0</v>
      </c>
      <c r="O95" s="231">
        <f t="shared" si="5"/>
        <v>0</v>
      </c>
    </row>
    <row r="96" spans="1:15" ht="15.75" x14ac:dyDescent="0.25">
      <c r="A96" s="18" t="s">
        <v>92</v>
      </c>
      <c r="B96" s="19">
        <v>94</v>
      </c>
      <c r="C96" s="20">
        <v>0</v>
      </c>
      <c r="D96" s="20">
        <v>0</v>
      </c>
      <c r="E96" s="20">
        <v>0</v>
      </c>
      <c r="F96" s="21">
        <v>0</v>
      </c>
      <c r="G96" s="4"/>
      <c r="H96" s="229"/>
      <c r="I96" s="230"/>
      <c r="J96" s="231"/>
      <c r="K96" s="4"/>
      <c r="L96" s="229">
        <f t="shared" si="6"/>
        <v>0</v>
      </c>
      <c r="M96" s="230">
        <f t="shared" si="5"/>
        <v>0</v>
      </c>
      <c r="N96" s="230">
        <f t="shared" si="5"/>
        <v>0</v>
      </c>
      <c r="O96" s="231">
        <f t="shared" si="5"/>
        <v>0</v>
      </c>
    </row>
    <row r="97" spans="1:15" ht="15.75" x14ac:dyDescent="0.25">
      <c r="A97" s="18" t="s">
        <v>93</v>
      </c>
      <c r="B97" s="19">
        <v>95</v>
      </c>
      <c r="C97" s="20">
        <v>0</v>
      </c>
      <c r="D97" s="20">
        <v>0</v>
      </c>
      <c r="E97" s="20">
        <v>0</v>
      </c>
      <c r="F97" s="21">
        <v>0</v>
      </c>
      <c r="G97" s="3"/>
      <c r="H97" s="229"/>
      <c r="I97" s="230"/>
      <c r="J97" s="231"/>
      <c r="K97" s="4"/>
      <c r="L97" s="229">
        <f t="shared" si="6"/>
        <v>0</v>
      </c>
      <c r="M97" s="230">
        <f t="shared" si="5"/>
        <v>0</v>
      </c>
      <c r="N97" s="230">
        <f t="shared" si="5"/>
        <v>0</v>
      </c>
      <c r="O97" s="231">
        <f t="shared" si="5"/>
        <v>0</v>
      </c>
    </row>
    <row r="98" spans="1:15" ht="15.75" x14ac:dyDescent="0.25">
      <c r="A98" s="18" t="s">
        <v>94</v>
      </c>
      <c r="B98" s="19">
        <v>96</v>
      </c>
      <c r="C98" s="20">
        <v>0</v>
      </c>
      <c r="D98" s="20">
        <v>0</v>
      </c>
      <c r="E98" s="20">
        <v>0</v>
      </c>
      <c r="F98" s="21">
        <v>0</v>
      </c>
      <c r="G98" s="4"/>
      <c r="H98" s="229"/>
      <c r="I98" s="230"/>
      <c r="J98" s="231"/>
      <c r="K98" s="4"/>
      <c r="L98" s="229">
        <f t="shared" si="6"/>
        <v>0</v>
      </c>
      <c r="M98" s="230">
        <f t="shared" si="5"/>
        <v>0</v>
      </c>
      <c r="N98" s="230">
        <f t="shared" si="5"/>
        <v>0</v>
      </c>
      <c r="O98" s="231">
        <f t="shared" si="5"/>
        <v>0</v>
      </c>
    </row>
    <row r="99" spans="1:15" ht="15.75" x14ac:dyDescent="0.25">
      <c r="A99" s="8" t="s">
        <v>95</v>
      </c>
      <c r="B99" s="9">
        <v>97</v>
      </c>
      <c r="C99" s="10">
        <v>4981207.379388148</v>
      </c>
      <c r="D99" s="10">
        <v>4171504.8112018048</v>
      </c>
      <c r="E99" s="10">
        <v>2907382</v>
      </c>
      <c r="F99" s="11">
        <v>3508824</v>
      </c>
      <c r="G99" s="4"/>
      <c r="H99" s="223">
        <f t="shared" si="4"/>
        <v>-0.16255146724804712</v>
      </c>
      <c r="I99" s="224">
        <f t="shared" si="4"/>
        <v>-0.30303760115707806</v>
      </c>
      <c r="J99" s="225">
        <f t="shared" si="4"/>
        <v>0.20686720905611991</v>
      </c>
      <c r="K99" s="3"/>
      <c r="L99" s="223">
        <f t="shared" si="6"/>
        <v>0.16359533973691831</v>
      </c>
      <c r="M99" s="224">
        <f t="shared" si="5"/>
        <v>8.9400086514149185E-2</v>
      </c>
      <c r="N99" s="224">
        <f t="shared" si="5"/>
        <v>5.2618586294128966E-2</v>
      </c>
      <c r="O99" s="225">
        <f t="shared" si="5"/>
        <v>4.8557800429718648E-2</v>
      </c>
    </row>
    <row r="100" spans="1:15" ht="15.75" x14ac:dyDescent="0.25">
      <c r="A100" s="18" t="s">
        <v>96</v>
      </c>
      <c r="B100" s="19">
        <v>98</v>
      </c>
      <c r="C100" s="20">
        <v>0</v>
      </c>
      <c r="D100" s="20">
        <v>0</v>
      </c>
      <c r="E100" s="20">
        <v>0</v>
      </c>
      <c r="F100" s="21">
        <v>0</v>
      </c>
      <c r="G100" s="4"/>
      <c r="H100" s="229"/>
      <c r="I100" s="230"/>
      <c r="J100" s="231"/>
      <c r="K100" s="4"/>
      <c r="L100" s="229">
        <f t="shared" si="6"/>
        <v>0</v>
      </c>
      <c r="M100" s="230">
        <f t="shared" si="5"/>
        <v>0</v>
      </c>
      <c r="N100" s="230">
        <f t="shared" si="5"/>
        <v>0</v>
      </c>
      <c r="O100" s="231">
        <f t="shared" si="5"/>
        <v>0</v>
      </c>
    </row>
    <row r="101" spans="1:15" ht="15.75" x14ac:dyDescent="0.25">
      <c r="A101" s="18" t="s">
        <v>97</v>
      </c>
      <c r="B101" s="19">
        <v>99</v>
      </c>
      <c r="C101" s="20">
        <v>0</v>
      </c>
      <c r="D101" s="20">
        <v>0</v>
      </c>
      <c r="E101" s="20">
        <v>0</v>
      </c>
      <c r="F101" s="21">
        <v>0</v>
      </c>
      <c r="G101" s="4"/>
      <c r="H101" s="229"/>
      <c r="I101" s="230"/>
      <c r="J101" s="231"/>
      <c r="K101" s="4"/>
      <c r="L101" s="229">
        <f t="shared" si="6"/>
        <v>0</v>
      </c>
      <c r="M101" s="230">
        <f t="shared" si="5"/>
        <v>0</v>
      </c>
      <c r="N101" s="230">
        <f t="shared" si="5"/>
        <v>0</v>
      </c>
      <c r="O101" s="231">
        <f t="shared" si="5"/>
        <v>0</v>
      </c>
    </row>
    <row r="102" spans="1:15" ht="15.75" x14ac:dyDescent="0.25">
      <c r="A102" s="18" t="s">
        <v>98</v>
      </c>
      <c r="B102" s="19">
        <v>100</v>
      </c>
      <c r="C102" s="20">
        <v>0</v>
      </c>
      <c r="D102" s="20">
        <v>0</v>
      </c>
      <c r="E102" s="20">
        <v>0</v>
      </c>
      <c r="F102" s="21">
        <v>0</v>
      </c>
      <c r="G102" s="4"/>
      <c r="H102" s="229"/>
      <c r="I102" s="230"/>
      <c r="J102" s="231"/>
      <c r="K102" s="4"/>
      <c r="L102" s="229">
        <f t="shared" si="6"/>
        <v>0</v>
      </c>
      <c r="M102" s="230">
        <f t="shared" si="5"/>
        <v>0</v>
      </c>
      <c r="N102" s="230">
        <f t="shared" si="5"/>
        <v>0</v>
      </c>
      <c r="O102" s="231">
        <f t="shared" si="5"/>
        <v>0</v>
      </c>
    </row>
    <row r="103" spans="1:15" ht="15.75" x14ac:dyDescent="0.25">
      <c r="A103" s="18" t="s">
        <v>99</v>
      </c>
      <c r="B103" s="19">
        <v>101</v>
      </c>
      <c r="C103" s="20">
        <v>0</v>
      </c>
      <c r="D103" s="20">
        <v>0</v>
      </c>
      <c r="E103" s="20">
        <v>0</v>
      </c>
      <c r="F103" s="21">
        <v>0</v>
      </c>
      <c r="G103" s="4"/>
      <c r="H103" s="229"/>
      <c r="I103" s="230"/>
      <c r="J103" s="231"/>
      <c r="K103" s="4"/>
      <c r="L103" s="229">
        <f t="shared" si="6"/>
        <v>0</v>
      </c>
      <c r="M103" s="230">
        <f t="shared" si="5"/>
        <v>0</v>
      </c>
      <c r="N103" s="230">
        <f t="shared" si="5"/>
        <v>0</v>
      </c>
      <c r="O103" s="231">
        <f t="shared" si="5"/>
        <v>0</v>
      </c>
    </row>
    <row r="104" spans="1:15" ht="15.75" x14ac:dyDescent="0.25">
      <c r="A104" s="18" t="s">
        <v>100</v>
      </c>
      <c r="B104" s="19">
        <v>102</v>
      </c>
      <c r="C104" s="20">
        <v>0</v>
      </c>
      <c r="D104" s="20">
        <v>0</v>
      </c>
      <c r="E104" s="20">
        <v>0</v>
      </c>
      <c r="F104" s="21">
        <v>0</v>
      </c>
      <c r="G104" s="4"/>
      <c r="H104" s="229"/>
      <c r="I104" s="230"/>
      <c r="J104" s="231"/>
      <c r="K104" s="4"/>
      <c r="L104" s="229">
        <f t="shared" si="6"/>
        <v>0</v>
      </c>
      <c r="M104" s="230">
        <f t="shared" si="5"/>
        <v>0</v>
      </c>
      <c r="N104" s="230">
        <f t="shared" si="5"/>
        <v>0</v>
      </c>
      <c r="O104" s="231">
        <f t="shared" si="5"/>
        <v>0</v>
      </c>
    </row>
    <row r="105" spans="1:15" ht="15.75" x14ac:dyDescent="0.25">
      <c r="A105" s="18" t="s">
        <v>101</v>
      </c>
      <c r="B105" s="19">
        <v>103</v>
      </c>
      <c r="C105" s="20">
        <v>1873138.0980821552</v>
      </c>
      <c r="D105" s="20">
        <v>915143.93788572564</v>
      </c>
      <c r="E105" s="20">
        <v>433333</v>
      </c>
      <c r="F105" s="21">
        <v>33333</v>
      </c>
      <c r="G105" s="4"/>
      <c r="H105" s="229">
        <f t="shared" si="4"/>
        <v>-0.51143808413127068</v>
      </c>
      <c r="I105" s="230">
        <f t="shared" si="4"/>
        <v>-0.52648650986954315</v>
      </c>
      <c r="J105" s="231">
        <f t="shared" si="4"/>
        <v>-0.92307763313664093</v>
      </c>
      <c r="K105" s="4"/>
      <c r="L105" s="229">
        <f t="shared" si="6"/>
        <v>6.1518551666394465E-2</v>
      </c>
      <c r="M105" s="230">
        <f t="shared" si="5"/>
        <v>1.9612574100403006E-2</v>
      </c>
      <c r="N105" s="230">
        <f t="shared" si="5"/>
        <v>7.8425779118787235E-3</v>
      </c>
      <c r="O105" s="231">
        <f t="shared" si="5"/>
        <v>4.6128764558262588E-4</v>
      </c>
    </row>
    <row r="106" spans="1:15" ht="15.75" x14ac:dyDescent="0.25">
      <c r="A106" s="18" t="s">
        <v>102</v>
      </c>
      <c r="B106" s="19">
        <v>104</v>
      </c>
      <c r="C106" s="20">
        <v>0</v>
      </c>
      <c r="D106" s="20">
        <v>0</v>
      </c>
      <c r="E106" s="20">
        <v>0</v>
      </c>
      <c r="F106" s="21">
        <v>0</v>
      </c>
      <c r="G106" s="4"/>
      <c r="H106" s="229"/>
      <c r="I106" s="230"/>
      <c r="J106" s="231"/>
      <c r="K106" s="4"/>
      <c r="L106" s="229">
        <f t="shared" si="6"/>
        <v>0</v>
      </c>
      <c r="M106" s="230">
        <f t="shared" si="5"/>
        <v>0</v>
      </c>
      <c r="N106" s="230">
        <f t="shared" si="5"/>
        <v>0</v>
      </c>
      <c r="O106" s="231">
        <f t="shared" si="5"/>
        <v>0</v>
      </c>
    </row>
    <row r="107" spans="1:15" ht="15.75" x14ac:dyDescent="0.25">
      <c r="A107" s="18" t="s">
        <v>103</v>
      </c>
      <c r="B107" s="19">
        <v>105</v>
      </c>
      <c r="C107" s="20">
        <v>0</v>
      </c>
      <c r="D107" s="20">
        <v>0</v>
      </c>
      <c r="E107" s="20">
        <v>0</v>
      </c>
      <c r="F107" s="21">
        <v>0</v>
      </c>
      <c r="G107" s="4"/>
      <c r="H107" s="229"/>
      <c r="I107" s="230"/>
      <c r="J107" s="231"/>
      <c r="K107" s="4"/>
      <c r="L107" s="229">
        <f t="shared" si="6"/>
        <v>0</v>
      </c>
      <c r="M107" s="230">
        <f t="shared" si="5"/>
        <v>0</v>
      </c>
      <c r="N107" s="230">
        <f t="shared" si="5"/>
        <v>0</v>
      </c>
      <c r="O107" s="231">
        <f t="shared" si="5"/>
        <v>0</v>
      </c>
    </row>
    <row r="108" spans="1:15" ht="15.75" x14ac:dyDescent="0.25">
      <c r="A108" s="18" t="s">
        <v>104</v>
      </c>
      <c r="B108" s="19">
        <v>106</v>
      </c>
      <c r="C108" s="20">
        <v>0</v>
      </c>
      <c r="D108" s="20">
        <v>0</v>
      </c>
      <c r="E108" s="20">
        <v>0</v>
      </c>
      <c r="F108" s="21">
        <v>0</v>
      </c>
      <c r="G108" s="4"/>
      <c r="H108" s="229"/>
      <c r="I108" s="230"/>
      <c r="J108" s="231"/>
      <c r="K108" s="4"/>
      <c r="L108" s="229">
        <f t="shared" si="6"/>
        <v>0</v>
      </c>
      <c r="M108" s="230">
        <f t="shared" si="5"/>
        <v>0</v>
      </c>
      <c r="N108" s="230">
        <f t="shared" si="5"/>
        <v>0</v>
      </c>
      <c r="O108" s="231">
        <f t="shared" si="5"/>
        <v>0</v>
      </c>
    </row>
    <row r="109" spans="1:15" ht="15.75" x14ac:dyDescent="0.25">
      <c r="A109" s="18" t="s">
        <v>105</v>
      </c>
      <c r="B109" s="19">
        <v>107</v>
      </c>
      <c r="C109" s="20">
        <v>2861845.3779281969</v>
      </c>
      <c r="D109" s="20">
        <v>2791540.9118056935</v>
      </c>
      <c r="E109" s="20">
        <v>1826639</v>
      </c>
      <c r="F109" s="21">
        <v>2894585</v>
      </c>
      <c r="G109" s="3"/>
      <c r="H109" s="229">
        <f t="shared" si="4"/>
        <v>-2.456613018464316E-2</v>
      </c>
      <c r="I109" s="230">
        <f t="shared" si="4"/>
        <v>-0.3456520761436922</v>
      </c>
      <c r="J109" s="231">
        <f t="shared" si="4"/>
        <v>0.58465082591579398</v>
      </c>
      <c r="K109" s="4"/>
      <c r="L109" s="229">
        <f t="shared" si="6"/>
        <v>9.3990177725586044E-2</v>
      </c>
      <c r="M109" s="230">
        <f t="shared" si="5"/>
        <v>5.982589264983177E-2</v>
      </c>
      <c r="N109" s="230">
        <f t="shared" si="5"/>
        <v>3.3059006986258237E-2</v>
      </c>
      <c r="O109" s="231">
        <f t="shared" si="5"/>
        <v>4.0057489562559181E-2</v>
      </c>
    </row>
    <row r="110" spans="1:15" ht="15.75" x14ac:dyDescent="0.25">
      <c r="A110" s="18" t="s">
        <v>106</v>
      </c>
      <c r="B110" s="19">
        <v>108</v>
      </c>
      <c r="C110" s="20">
        <v>246223.90337779545</v>
      </c>
      <c r="D110" s="20">
        <v>464819.96151038556</v>
      </c>
      <c r="E110" s="20">
        <v>647410</v>
      </c>
      <c r="F110" s="21">
        <v>580906</v>
      </c>
      <c r="G110" s="4"/>
      <c r="H110" s="229">
        <f t="shared" si="4"/>
        <v>0.88779381341049435</v>
      </c>
      <c r="I110" s="230">
        <f t="shared" si="4"/>
        <v>0.39281884086110791</v>
      </c>
      <c r="J110" s="231">
        <f t="shared" si="4"/>
        <v>-0.10272315843128775</v>
      </c>
      <c r="K110" s="4"/>
      <c r="L110" s="229">
        <f t="shared" si="6"/>
        <v>8.0866103449377773E-3</v>
      </c>
      <c r="M110" s="230">
        <f t="shared" si="5"/>
        <v>9.961619763914414E-3</v>
      </c>
      <c r="N110" s="230">
        <f t="shared" si="5"/>
        <v>1.1717001395992008E-2</v>
      </c>
      <c r="O110" s="231">
        <f t="shared" si="5"/>
        <v>8.0390232215768413E-3</v>
      </c>
    </row>
    <row r="111" spans="1:15" ht="15.75" x14ac:dyDescent="0.25">
      <c r="A111" s="8" t="s">
        <v>107</v>
      </c>
      <c r="B111" s="9">
        <v>109</v>
      </c>
      <c r="C111" s="10">
        <v>16254475.678545358</v>
      </c>
      <c r="D111" s="10">
        <v>14137155.750215674</v>
      </c>
      <c r="E111" s="10">
        <v>16050076</v>
      </c>
      <c r="F111" s="11">
        <v>32014407</v>
      </c>
      <c r="G111" s="4"/>
      <c r="H111" s="223">
        <f t="shared" si="4"/>
        <v>-0.13026073373282543</v>
      </c>
      <c r="I111" s="224">
        <f t="shared" si="4"/>
        <v>0.13531153533164852</v>
      </c>
      <c r="J111" s="225">
        <f t="shared" si="4"/>
        <v>0.99465765769582648</v>
      </c>
      <c r="K111" s="3"/>
      <c r="L111" s="223">
        <f t="shared" si="6"/>
        <v>0.53383773618430097</v>
      </c>
      <c r="M111" s="224">
        <f t="shared" si="5"/>
        <v>0.30297530611481321</v>
      </c>
      <c r="N111" s="224">
        <f t="shared" si="5"/>
        <v>0.29047861926411056</v>
      </c>
      <c r="O111" s="225">
        <f t="shared" si="5"/>
        <v>0.44303994329205104</v>
      </c>
    </row>
    <row r="112" spans="1:15" ht="15.75" x14ac:dyDescent="0.25">
      <c r="A112" s="18" t="s">
        <v>96</v>
      </c>
      <c r="B112" s="19">
        <v>110</v>
      </c>
      <c r="C112" s="20">
        <v>0</v>
      </c>
      <c r="D112" s="20">
        <v>0</v>
      </c>
      <c r="E112" s="20">
        <v>0</v>
      </c>
      <c r="F112" s="21">
        <v>0</v>
      </c>
      <c r="G112" s="4"/>
      <c r="H112" s="229"/>
      <c r="I112" s="230"/>
      <c r="J112" s="231"/>
      <c r="K112" s="4"/>
      <c r="L112" s="229">
        <f t="shared" si="6"/>
        <v>0</v>
      </c>
      <c r="M112" s="230">
        <f t="shared" si="5"/>
        <v>0</v>
      </c>
      <c r="N112" s="230">
        <f t="shared" si="5"/>
        <v>0</v>
      </c>
      <c r="O112" s="231">
        <f t="shared" si="5"/>
        <v>0</v>
      </c>
    </row>
    <row r="113" spans="1:15" ht="15.75" x14ac:dyDescent="0.25">
      <c r="A113" s="18" t="s">
        <v>97</v>
      </c>
      <c r="B113" s="19">
        <v>111</v>
      </c>
      <c r="C113" s="20">
        <v>0</v>
      </c>
      <c r="D113" s="20">
        <v>0</v>
      </c>
      <c r="E113" s="20">
        <v>0</v>
      </c>
      <c r="F113" s="21">
        <v>0</v>
      </c>
      <c r="G113" s="4"/>
      <c r="H113" s="229"/>
      <c r="I113" s="230"/>
      <c r="J113" s="231"/>
      <c r="K113" s="4"/>
      <c r="L113" s="229">
        <f t="shared" si="6"/>
        <v>0</v>
      </c>
      <c r="M113" s="230">
        <f t="shared" si="5"/>
        <v>0</v>
      </c>
      <c r="N113" s="230">
        <f t="shared" si="5"/>
        <v>0</v>
      </c>
      <c r="O113" s="231">
        <f t="shared" si="5"/>
        <v>0</v>
      </c>
    </row>
    <row r="114" spans="1:15" ht="15.75" x14ac:dyDescent="0.25">
      <c r="A114" s="18" t="s">
        <v>98</v>
      </c>
      <c r="B114" s="19">
        <v>112</v>
      </c>
      <c r="C114" s="20">
        <v>0</v>
      </c>
      <c r="D114" s="20">
        <v>0</v>
      </c>
      <c r="E114" s="20">
        <v>0</v>
      </c>
      <c r="F114" s="21">
        <v>0</v>
      </c>
      <c r="G114" s="4"/>
      <c r="H114" s="229"/>
      <c r="I114" s="230"/>
      <c r="J114" s="231"/>
      <c r="K114" s="4"/>
      <c r="L114" s="229">
        <f t="shared" si="6"/>
        <v>0</v>
      </c>
      <c r="M114" s="230">
        <f t="shared" si="5"/>
        <v>0</v>
      </c>
      <c r="N114" s="230">
        <f t="shared" si="5"/>
        <v>0</v>
      </c>
      <c r="O114" s="231">
        <f t="shared" si="5"/>
        <v>0</v>
      </c>
    </row>
    <row r="115" spans="1:15" ht="15.75" x14ac:dyDescent="0.25">
      <c r="A115" s="18" t="s">
        <v>99</v>
      </c>
      <c r="B115" s="19">
        <v>113</v>
      </c>
      <c r="C115" s="20">
        <v>0</v>
      </c>
      <c r="D115" s="20">
        <v>0</v>
      </c>
      <c r="E115" s="20">
        <v>0</v>
      </c>
      <c r="F115" s="21">
        <v>0</v>
      </c>
      <c r="G115" s="4"/>
      <c r="H115" s="229"/>
      <c r="I115" s="230"/>
      <c r="J115" s="231"/>
      <c r="K115" s="4"/>
      <c r="L115" s="229">
        <f t="shared" si="6"/>
        <v>0</v>
      </c>
      <c r="M115" s="230">
        <f t="shared" si="5"/>
        <v>0</v>
      </c>
      <c r="N115" s="230">
        <f t="shared" si="5"/>
        <v>0</v>
      </c>
      <c r="O115" s="231">
        <f t="shared" si="5"/>
        <v>0</v>
      </c>
    </row>
    <row r="116" spans="1:15" ht="15.75" x14ac:dyDescent="0.25">
      <c r="A116" s="18" t="s">
        <v>100</v>
      </c>
      <c r="B116" s="19">
        <v>114</v>
      </c>
      <c r="C116" s="20">
        <v>0</v>
      </c>
      <c r="D116" s="20">
        <v>0</v>
      </c>
      <c r="E116" s="20">
        <v>0</v>
      </c>
      <c r="F116" s="21">
        <v>0</v>
      </c>
      <c r="G116" s="4"/>
      <c r="H116" s="229"/>
      <c r="I116" s="230"/>
      <c r="J116" s="231"/>
      <c r="K116" s="4"/>
      <c r="L116" s="229">
        <f t="shared" si="6"/>
        <v>0</v>
      </c>
      <c r="M116" s="230">
        <f t="shared" si="5"/>
        <v>0</v>
      </c>
      <c r="N116" s="230">
        <f t="shared" si="5"/>
        <v>0</v>
      </c>
      <c r="O116" s="231">
        <f t="shared" si="5"/>
        <v>0</v>
      </c>
    </row>
    <row r="117" spans="1:15" ht="15.75" x14ac:dyDescent="0.25">
      <c r="A117" s="18" t="s">
        <v>101</v>
      </c>
      <c r="B117" s="19">
        <v>115</v>
      </c>
      <c r="C117" s="20">
        <v>4355509.323777291</v>
      </c>
      <c r="D117" s="20">
        <v>1205396.3766673303</v>
      </c>
      <c r="E117" s="20">
        <v>503408</v>
      </c>
      <c r="F117" s="21">
        <v>2073477</v>
      </c>
      <c r="G117" s="4"/>
      <c r="H117" s="229">
        <f t="shared" si="4"/>
        <v>-0.72324789431929015</v>
      </c>
      <c r="I117" s="230">
        <f t="shared" si="4"/>
        <v>-0.58237140102260954</v>
      </c>
      <c r="J117" s="231">
        <f t="shared" si="4"/>
        <v>3.1188797158567207</v>
      </c>
      <c r="K117" s="4"/>
      <c r="L117" s="229">
        <f t="shared" si="6"/>
        <v>0.14304584677584414</v>
      </c>
      <c r="M117" s="230">
        <f t="shared" si="5"/>
        <v>2.5833013561083501E-2</v>
      </c>
      <c r="N117" s="230">
        <f t="shared" si="5"/>
        <v>9.110814227079508E-3</v>
      </c>
      <c r="O117" s="231">
        <f t="shared" si="5"/>
        <v>2.8694366648658279E-2</v>
      </c>
    </row>
    <row r="118" spans="1:15" ht="15.75" x14ac:dyDescent="0.25">
      <c r="A118" s="18" t="s">
        <v>102</v>
      </c>
      <c r="B118" s="19">
        <v>116</v>
      </c>
      <c r="C118" s="20">
        <v>229853.07585108498</v>
      </c>
      <c r="D118" s="20">
        <v>418574.95520605211</v>
      </c>
      <c r="E118" s="20">
        <v>654672</v>
      </c>
      <c r="F118" s="21">
        <v>465085</v>
      </c>
      <c r="G118" s="4"/>
      <c r="H118" s="229">
        <f t="shared" si="4"/>
        <v>0.82105440032151</v>
      </c>
      <c r="I118" s="230">
        <f t="shared" si="4"/>
        <v>0.56404962088026567</v>
      </c>
      <c r="J118" s="231">
        <f t="shared" si="4"/>
        <v>-0.28959081799740938</v>
      </c>
      <c r="K118" s="4"/>
      <c r="L118" s="229">
        <f t="shared" si="6"/>
        <v>7.5489513223303585E-3</v>
      </c>
      <c r="M118" s="230">
        <f t="shared" si="5"/>
        <v>8.9705367491345039E-3</v>
      </c>
      <c r="N118" s="230">
        <f t="shared" si="5"/>
        <v>1.1848431037390339E-2</v>
      </c>
      <c r="O118" s="231">
        <f t="shared" si="5"/>
        <v>6.4362033014068809E-3</v>
      </c>
    </row>
    <row r="119" spans="1:15" ht="15.75" x14ac:dyDescent="0.25">
      <c r="A119" s="18" t="s">
        <v>103</v>
      </c>
      <c r="B119" s="19">
        <v>117</v>
      </c>
      <c r="C119" s="20">
        <v>6183627.3143539717</v>
      </c>
      <c r="D119" s="20">
        <v>7102404.0082288133</v>
      </c>
      <c r="E119" s="20">
        <v>6812351</v>
      </c>
      <c r="F119" s="21">
        <v>19640965</v>
      </c>
      <c r="G119" s="4"/>
      <c r="H119" s="229">
        <f t="shared" si="4"/>
        <v>0.14858215852402643</v>
      </c>
      <c r="I119" s="230">
        <f t="shared" si="4"/>
        <v>-4.0838708681280193E-2</v>
      </c>
      <c r="J119" s="231">
        <f t="shared" si="4"/>
        <v>1.8831404899718174</v>
      </c>
      <c r="K119" s="4"/>
      <c r="L119" s="229">
        <f t="shared" si="6"/>
        <v>0.20308582523269372</v>
      </c>
      <c r="M119" s="230">
        <f t="shared" si="5"/>
        <v>0.15221258551327574</v>
      </c>
      <c r="N119" s="230">
        <f t="shared" si="5"/>
        <v>0.12329177210266686</v>
      </c>
      <c r="O119" s="231">
        <f t="shared" si="5"/>
        <v>0.27180675312215402</v>
      </c>
    </row>
    <row r="120" spans="1:15" ht="15.75" x14ac:dyDescent="0.25">
      <c r="A120" s="18" t="s">
        <v>104</v>
      </c>
      <c r="B120" s="19">
        <v>118</v>
      </c>
      <c r="C120" s="20">
        <v>0</v>
      </c>
      <c r="D120" s="20">
        <v>0</v>
      </c>
      <c r="E120" s="20">
        <v>0</v>
      </c>
      <c r="F120" s="21">
        <v>0</v>
      </c>
      <c r="G120" s="4"/>
      <c r="H120" s="229"/>
      <c r="I120" s="230"/>
      <c r="J120" s="231"/>
      <c r="K120" s="4"/>
      <c r="L120" s="229">
        <f t="shared" si="6"/>
        <v>0</v>
      </c>
      <c r="M120" s="230">
        <f t="shared" si="5"/>
        <v>0</v>
      </c>
      <c r="N120" s="230">
        <f t="shared" si="5"/>
        <v>0</v>
      </c>
      <c r="O120" s="231">
        <f t="shared" si="5"/>
        <v>0</v>
      </c>
    </row>
    <row r="121" spans="1:15" ht="15.75" x14ac:dyDescent="0.25">
      <c r="A121" s="26" t="s">
        <v>108</v>
      </c>
      <c r="B121" s="19">
        <v>119</v>
      </c>
      <c r="C121" s="20">
        <v>1083392.3949830779</v>
      </c>
      <c r="D121" s="20">
        <v>1173080.363660495</v>
      </c>
      <c r="E121" s="20">
        <v>1513821</v>
      </c>
      <c r="F121" s="21">
        <v>1781238</v>
      </c>
      <c r="G121" s="4"/>
      <c r="H121" s="229">
        <f t="shared" si="4"/>
        <v>8.2784380887977363E-2</v>
      </c>
      <c r="I121" s="230">
        <f t="shared" si="4"/>
        <v>0.29046657577342228</v>
      </c>
      <c r="J121" s="231">
        <f t="shared" si="4"/>
        <v>0.17665034373284555</v>
      </c>
      <c r="K121" s="4"/>
      <c r="L121" s="229">
        <f t="shared" si="6"/>
        <v>3.5581322644595598E-2</v>
      </c>
      <c r="M121" s="230">
        <f t="shared" si="5"/>
        <v>2.5140444694605048E-2</v>
      </c>
      <c r="N121" s="230">
        <f t="shared" si="5"/>
        <v>2.739754216073588E-2</v>
      </c>
      <c r="O121" s="231">
        <f t="shared" si="5"/>
        <v>2.4650138998659147E-2</v>
      </c>
    </row>
    <row r="122" spans="1:15" ht="15.75" x14ac:dyDescent="0.25">
      <c r="A122" s="26" t="s">
        <v>109</v>
      </c>
      <c r="B122" s="19">
        <v>120</v>
      </c>
      <c r="C122" s="20">
        <v>1615308.5141681598</v>
      </c>
      <c r="D122" s="20">
        <v>1538995.2883403013</v>
      </c>
      <c r="E122" s="20">
        <v>1575807</v>
      </c>
      <c r="F122" s="21">
        <v>3355011</v>
      </c>
      <c r="G122" s="4"/>
      <c r="H122" s="229">
        <f t="shared" si="4"/>
        <v>-4.7243746416552379E-2</v>
      </c>
      <c r="I122" s="230">
        <f t="shared" si="4"/>
        <v>2.3919314073662698E-2</v>
      </c>
      <c r="J122" s="231">
        <f t="shared" si="4"/>
        <v>1.1290748169033391</v>
      </c>
      <c r="K122" s="4"/>
      <c r="L122" s="229">
        <f t="shared" si="6"/>
        <v>5.3050781673686521E-2</v>
      </c>
      <c r="M122" s="230">
        <f t="shared" si="5"/>
        <v>3.2982417173061461E-2</v>
      </c>
      <c r="N122" s="230">
        <f t="shared" si="5"/>
        <v>2.8519381564717842E-2</v>
      </c>
      <c r="O122" s="231">
        <f t="shared" si="5"/>
        <v>4.6429218044994787E-2</v>
      </c>
    </row>
    <row r="123" spans="1:15" ht="15.75" x14ac:dyDescent="0.25">
      <c r="A123" s="26" t="s">
        <v>110</v>
      </c>
      <c r="B123" s="19">
        <v>121</v>
      </c>
      <c r="C123" s="20">
        <v>0</v>
      </c>
      <c r="D123" s="20">
        <v>0</v>
      </c>
      <c r="E123" s="20">
        <v>0</v>
      </c>
      <c r="F123" s="21">
        <v>0</v>
      </c>
      <c r="G123" s="4"/>
      <c r="H123" s="229"/>
      <c r="I123" s="230"/>
      <c r="J123" s="231"/>
      <c r="K123" s="4"/>
      <c r="L123" s="229">
        <f t="shared" si="6"/>
        <v>0</v>
      </c>
      <c r="M123" s="230">
        <f t="shared" si="5"/>
        <v>0</v>
      </c>
      <c r="N123" s="230">
        <f t="shared" si="5"/>
        <v>0</v>
      </c>
      <c r="O123" s="231">
        <f t="shared" si="5"/>
        <v>0</v>
      </c>
    </row>
    <row r="124" spans="1:15" ht="15.75" x14ac:dyDescent="0.25">
      <c r="A124" s="26" t="s">
        <v>111</v>
      </c>
      <c r="B124" s="19">
        <v>122</v>
      </c>
      <c r="C124" s="20">
        <v>0</v>
      </c>
      <c r="D124" s="20">
        <v>0</v>
      </c>
      <c r="E124" s="20">
        <v>0</v>
      </c>
      <c r="F124" s="21">
        <v>0</v>
      </c>
      <c r="G124" s="3"/>
      <c r="H124" s="229"/>
      <c r="I124" s="230"/>
      <c r="J124" s="231"/>
      <c r="K124" s="4"/>
      <c r="L124" s="229">
        <f t="shared" si="6"/>
        <v>0</v>
      </c>
      <c r="M124" s="230">
        <f t="shared" si="5"/>
        <v>0</v>
      </c>
      <c r="N124" s="230">
        <f t="shared" si="5"/>
        <v>0</v>
      </c>
      <c r="O124" s="231">
        <f t="shared" si="5"/>
        <v>0</v>
      </c>
    </row>
    <row r="125" spans="1:15" ht="15.75" x14ac:dyDescent="0.25">
      <c r="A125" s="18" t="s">
        <v>112</v>
      </c>
      <c r="B125" s="19">
        <v>123</v>
      </c>
      <c r="C125" s="20">
        <v>2786785.0554117723</v>
      </c>
      <c r="D125" s="20">
        <v>2698704.7581126816</v>
      </c>
      <c r="E125" s="20">
        <v>4990017</v>
      </c>
      <c r="F125" s="21">
        <v>4698631</v>
      </c>
      <c r="G125" s="4"/>
      <c r="H125" s="229">
        <f t="shared" si="4"/>
        <v>-3.160641942156394E-2</v>
      </c>
      <c r="I125" s="230">
        <f t="shared" si="4"/>
        <v>0.84904146516928736</v>
      </c>
      <c r="J125" s="231">
        <f t="shared" si="4"/>
        <v>-5.8393789039195655E-2</v>
      </c>
      <c r="K125" s="4"/>
      <c r="L125" s="229">
        <f t="shared" si="6"/>
        <v>9.1525008535150637E-2</v>
      </c>
      <c r="M125" s="230">
        <f t="shared" si="5"/>
        <v>5.7836308423652956E-2</v>
      </c>
      <c r="N125" s="230">
        <f t="shared" si="5"/>
        <v>9.0310678171520137E-2</v>
      </c>
      <c r="O125" s="231">
        <f t="shared" si="5"/>
        <v>6.5023263176177931E-2</v>
      </c>
    </row>
    <row r="126" spans="1:15" ht="15.75" x14ac:dyDescent="0.25">
      <c r="A126" s="8" t="s">
        <v>113</v>
      </c>
      <c r="B126" s="9">
        <v>124</v>
      </c>
      <c r="C126" s="10">
        <v>1843304.5324839072</v>
      </c>
      <c r="D126" s="10">
        <v>2638326.3653858914</v>
      </c>
      <c r="E126" s="10">
        <v>4690718</v>
      </c>
      <c r="F126" s="11">
        <v>6314639</v>
      </c>
      <c r="G126" s="4"/>
      <c r="H126" s="223">
        <f t="shared" si="4"/>
        <v>0.43130248903075658</v>
      </c>
      <c r="I126" s="224">
        <f t="shared" si="4"/>
        <v>0.77791423439530316</v>
      </c>
      <c r="J126" s="225">
        <f t="shared" si="4"/>
        <v>0.34619881220742754</v>
      </c>
      <c r="K126" s="3"/>
      <c r="L126" s="223">
        <f t="shared" si="6"/>
        <v>6.0538742570349864E-2</v>
      </c>
      <c r="M126" s="224">
        <f t="shared" si="5"/>
        <v>5.6542330883733685E-2</v>
      </c>
      <c r="N126" s="224">
        <f t="shared" si="5"/>
        <v>8.4893883866799774E-2</v>
      </c>
      <c r="O126" s="225">
        <f t="shared" si="5"/>
        <v>8.7386822578652601E-2</v>
      </c>
    </row>
    <row r="127" spans="1:15" ht="16.5" thickBot="1" x14ac:dyDescent="0.3">
      <c r="A127" s="22" t="s">
        <v>114</v>
      </c>
      <c r="B127" s="23">
        <v>125</v>
      </c>
      <c r="C127" s="24">
        <v>30448345.212024685</v>
      </c>
      <c r="D127" s="24">
        <v>46661082.487225428</v>
      </c>
      <c r="E127" s="24">
        <v>55253898</v>
      </c>
      <c r="F127" s="25">
        <v>72260769</v>
      </c>
      <c r="G127" s="4"/>
      <c r="H127" s="238">
        <f t="shared" si="4"/>
        <v>0.53246694236762648</v>
      </c>
      <c r="I127" s="239">
        <f t="shared" si="4"/>
        <v>0.18415379701332599</v>
      </c>
      <c r="J127" s="240">
        <f t="shared" si="4"/>
        <v>0.30779495412251279</v>
      </c>
      <c r="K127" s="4"/>
      <c r="L127" s="238">
        <f t="shared" si="6"/>
        <v>1</v>
      </c>
      <c r="M127" s="239">
        <f t="shared" si="5"/>
        <v>1</v>
      </c>
      <c r="N127" s="239">
        <f t="shared" si="5"/>
        <v>1</v>
      </c>
      <c r="O127" s="240">
        <f t="shared" si="5"/>
        <v>1</v>
      </c>
    </row>
    <row r="128" spans="1:15" ht="15.75" thickTop="1" x14ac:dyDescent="0.25"/>
  </sheetData>
  <mergeCells count="2">
    <mergeCell ref="A2:F2"/>
    <mergeCell ref="A68:F6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503F7-B1C4-4968-A15A-0B79D4FDA21D}">
  <dimension ref="A1:Q106"/>
  <sheetViews>
    <sheetView topLeftCell="D1" workbookViewId="0">
      <selection activeCell="L83" sqref="L83"/>
    </sheetView>
  </sheetViews>
  <sheetFormatPr defaultRowHeight="15.75" x14ac:dyDescent="0.25"/>
  <cols>
    <col min="1" max="2" width="8.85546875" style="126"/>
    <col min="3" max="3" width="31.28515625" style="127" customWidth="1"/>
    <col min="4" max="4" width="14.5703125" style="126" customWidth="1"/>
    <col min="5" max="8" width="14.7109375" style="126" bestFit="1" customWidth="1"/>
    <col min="9" max="9" width="27.140625" style="126" bestFit="1" customWidth="1"/>
    <col min="10" max="12" width="11.7109375" style="126" customWidth="1"/>
    <col min="13" max="13" width="23.85546875" style="126" bestFit="1" customWidth="1"/>
    <col min="14" max="17" width="11.7109375" style="126" customWidth="1"/>
  </cols>
  <sheetData>
    <row r="1" spans="1:17" ht="17.25" thickTop="1" thickBot="1" x14ac:dyDescent="0.3">
      <c r="A1" s="330"/>
      <c r="B1" s="331"/>
      <c r="C1" s="332"/>
      <c r="D1" s="74" t="s">
        <v>0</v>
      </c>
      <c r="E1" s="74">
        <v>2021</v>
      </c>
      <c r="F1" s="74">
        <v>2021</v>
      </c>
      <c r="G1" s="75">
        <v>2022</v>
      </c>
      <c r="H1" s="75">
        <v>2023</v>
      </c>
      <c r="I1" s="3" t="s">
        <v>310</v>
      </c>
      <c r="J1" s="75" t="s">
        <v>1</v>
      </c>
      <c r="K1" s="75" t="s">
        <v>2</v>
      </c>
      <c r="L1" s="75" t="s">
        <v>3</v>
      </c>
      <c r="M1" s="3" t="s">
        <v>4</v>
      </c>
      <c r="N1" s="75">
        <v>2020</v>
      </c>
      <c r="O1" s="75">
        <v>2021</v>
      </c>
      <c r="P1" s="190">
        <v>2022</v>
      </c>
      <c r="Q1" s="75">
        <v>2023</v>
      </c>
    </row>
    <row r="2" spans="1:17" ht="16.5" thickTop="1" x14ac:dyDescent="0.25">
      <c r="A2" s="333" t="s">
        <v>156</v>
      </c>
      <c r="B2" s="334"/>
      <c r="C2" s="335"/>
      <c r="D2" s="77">
        <v>1</v>
      </c>
      <c r="E2" s="78">
        <v>81459576.083349913</v>
      </c>
      <c r="F2" s="78">
        <v>102743829.71663679</v>
      </c>
      <c r="G2" s="78">
        <v>115139898</v>
      </c>
      <c r="H2" s="79">
        <v>144331383</v>
      </c>
      <c r="I2" s="80"/>
      <c r="J2" s="81">
        <f>(F2-E2)/E2</f>
        <v>0.26128608392841018</v>
      </c>
      <c r="K2" s="191">
        <f t="shared" ref="K2:L2" si="0">(G2-F2)/F2</f>
        <v>0.1206502455432219</v>
      </c>
      <c r="L2" s="192">
        <f t="shared" si="0"/>
        <v>0.25353057894840242</v>
      </c>
      <c r="M2" s="80"/>
      <c r="N2" s="81">
        <f>E2/$E$54</f>
        <v>0.99298419688051154</v>
      </c>
      <c r="O2" s="191">
        <f>F2/$F$54</f>
        <v>0.99216388768581121</v>
      </c>
      <c r="P2" s="191">
        <f>G2/$G$54</f>
        <v>0.99174058689285749</v>
      </c>
      <c r="Q2" s="192">
        <f>H2/$H$54</f>
        <v>0.99658327050803608</v>
      </c>
    </row>
    <row r="3" spans="1:17" x14ac:dyDescent="0.25">
      <c r="A3" s="336" t="s">
        <v>157</v>
      </c>
      <c r="B3" s="337"/>
      <c r="C3" s="338"/>
      <c r="D3" s="82">
        <v>2</v>
      </c>
      <c r="E3" s="83">
        <v>0</v>
      </c>
      <c r="F3" s="83">
        <v>0</v>
      </c>
      <c r="G3" s="83">
        <v>0</v>
      </c>
      <c r="H3" s="84">
        <v>0</v>
      </c>
      <c r="I3" s="80"/>
      <c r="J3" s="193"/>
      <c r="K3" s="194"/>
      <c r="L3" s="195"/>
      <c r="M3" s="80"/>
      <c r="N3" s="193"/>
      <c r="O3" s="194"/>
      <c r="P3" s="194"/>
      <c r="Q3" s="195"/>
    </row>
    <row r="4" spans="1:17" x14ac:dyDescent="0.25">
      <c r="A4" s="336" t="s">
        <v>158</v>
      </c>
      <c r="B4" s="337"/>
      <c r="C4" s="338"/>
      <c r="D4" s="82">
        <v>3</v>
      </c>
      <c r="E4" s="83">
        <v>80963822.284159526</v>
      </c>
      <c r="F4" s="83">
        <v>101834610.12675028</v>
      </c>
      <c r="G4" s="83">
        <v>110169818</v>
      </c>
      <c r="H4" s="84">
        <v>142835663</v>
      </c>
      <c r="I4" s="80"/>
      <c r="J4" s="193">
        <f t="shared" ref="J4:L61" si="1">(F4-E4)/E4</f>
        <v>0.25777918153790147</v>
      </c>
      <c r="K4" s="194">
        <f t="shared" si="1"/>
        <v>8.1850442230545772E-2</v>
      </c>
      <c r="L4" s="195">
        <f t="shared" si="1"/>
        <v>0.29650448365086707</v>
      </c>
      <c r="M4" s="80"/>
      <c r="N4" s="193">
        <f t="shared" ref="N4:N7" si="2">E4/$E$54</f>
        <v>0.98694100697198772</v>
      </c>
      <c r="O4" s="194">
        <f t="shared" ref="O4:O7" si="3">F4/$F$54</f>
        <v>0.98338384857738159</v>
      </c>
      <c r="P4" s="194">
        <f t="shared" ref="P4:P7" si="4">G4/$G$54</f>
        <v>0.94893153336994696</v>
      </c>
      <c r="Q4" s="195">
        <f t="shared" ref="Q4:Q7" si="5">H4/$H$54</f>
        <v>0.98625558225076859</v>
      </c>
    </row>
    <row r="5" spans="1:17" x14ac:dyDescent="0.25">
      <c r="A5" s="336" t="s">
        <v>159</v>
      </c>
      <c r="B5" s="337"/>
      <c r="C5" s="338"/>
      <c r="D5" s="82">
        <v>4</v>
      </c>
      <c r="E5" s="83">
        <v>0</v>
      </c>
      <c r="F5" s="83">
        <v>0</v>
      </c>
      <c r="G5" s="83">
        <v>0</v>
      </c>
      <c r="H5" s="84">
        <v>0</v>
      </c>
      <c r="I5" s="80"/>
      <c r="J5" s="193"/>
      <c r="K5" s="194"/>
      <c r="L5" s="195"/>
      <c r="M5" s="80"/>
      <c r="N5" s="193"/>
      <c r="O5" s="194"/>
      <c r="P5" s="194"/>
      <c r="Q5" s="195"/>
    </row>
    <row r="6" spans="1:17" x14ac:dyDescent="0.25">
      <c r="A6" s="336" t="s">
        <v>160</v>
      </c>
      <c r="B6" s="337"/>
      <c r="C6" s="338"/>
      <c r="D6" s="82">
        <v>5</v>
      </c>
      <c r="E6" s="83">
        <v>0</v>
      </c>
      <c r="F6" s="83">
        <v>0</v>
      </c>
      <c r="G6" s="83">
        <v>0</v>
      </c>
      <c r="H6" s="84">
        <v>0</v>
      </c>
      <c r="I6" s="80"/>
      <c r="J6" s="193"/>
      <c r="K6" s="194"/>
      <c r="L6" s="195"/>
      <c r="M6" s="80"/>
      <c r="N6" s="193"/>
      <c r="O6" s="194"/>
      <c r="P6" s="194"/>
      <c r="Q6" s="195"/>
    </row>
    <row r="7" spans="1:17" x14ac:dyDescent="0.25">
      <c r="A7" s="336" t="s">
        <v>161</v>
      </c>
      <c r="B7" s="337"/>
      <c r="C7" s="338"/>
      <c r="D7" s="82">
        <v>6</v>
      </c>
      <c r="E7" s="83">
        <v>495753.79919039086</v>
      </c>
      <c r="F7" s="83">
        <v>909219.58988652192</v>
      </c>
      <c r="G7" s="83">
        <v>4970080</v>
      </c>
      <c r="H7" s="84">
        <v>1495720</v>
      </c>
      <c r="I7" s="80"/>
      <c r="J7" s="193">
        <f t="shared" si="1"/>
        <v>0.83401436634748283</v>
      </c>
      <c r="K7" s="194">
        <f t="shared" si="1"/>
        <v>4.4663142493666541</v>
      </c>
      <c r="L7" s="195">
        <f t="shared" si="1"/>
        <v>-0.69905514599362584</v>
      </c>
      <c r="M7" s="80"/>
      <c r="N7" s="193">
        <f t="shared" si="2"/>
        <v>6.0431899085238707E-3</v>
      </c>
      <c r="O7" s="194">
        <f t="shared" si="3"/>
        <v>8.7800391084296801E-3</v>
      </c>
      <c r="P7" s="194">
        <f t="shared" si="4"/>
        <v>4.2809053522910478E-2</v>
      </c>
      <c r="Q7" s="195">
        <f t="shared" si="5"/>
        <v>1.0327688257267513E-2</v>
      </c>
    </row>
    <row r="8" spans="1:17" x14ac:dyDescent="0.25">
      <c r="A8" s="345" t="s">
        <v>162</v>
      </c>
      <c r="B8" s="346"/>
      <c r="C8" s="347"/>
      <c r="D8" s="85">
        <v>7</v>
      </c>
      <c r="E8" s="86">
        <v>79164479.792952418</v>
      </c>
      <c r="F8" s="86">
        <v>99169271.882673025</v>
      </c>
      <c r="G8" s="86">
        <v>108468767</v>
      </c>
      <c r="H8" s="87">
        <v>142242377</v>
      </c>
      <c r="I8" s="80"/>
      <c r="J8" s="247">
        <f t="shared" si="1"/>
        <v>0.25269909108278538</v>
      </c>
      <c r="K8" s="248">
        <f t="shared" si="1"/>
        <v>9.3773957807507038E-2</v>
      </c>
      <c r="L8" s="249">
        <f t="shared" si="1"/>
        <v>0.31136714221154554</v>
      </c>
      <c r="M8" s="80"/>
      <c r="N8" s="247">
        <f>E8/$E$55</f>
        <v>0.98115723063887805</v>
      </c>
      <c r="O8" s="248">
        <f>F8/$F$55</f>
        <v>0.99316699809013198</v>
      </c>
      <c r="P8" s="248">
        <f>G8/$G$55</f>
        <v>0.9895722874351619</v>
      </c>
      <c r="Q8" s="249">
        <f>H8/$H$55</f>
        <v>0.99414163744566475</v>
      </c>
    </row>
    <row r="9" spans="1:17" x14ac:dyDescent="0.25">
      <c r="A9" s="336" t="s">
        <v>163</v>
      </c>
      <c r="B9" s="337"/>
      <c r="C9" s="338"/>
      <c r="D9" s="82">
        <v>8</v>
      </c>
      <c r="E9" s="83">
        <v>0</v>
      </c>
      <c r="F9" s="83">
        <v>0</v>
      </c>
      <c r="G9" s="83">
        <v>0</v>
      </c>
      <c r="H9" s="84">
        <v>0</v>
      </c>
      <c r="I9" s="80"/>
      <c r="J9" s="193"/>
      <c r="K9" s="194"/>
      <c r="L9" s="195"/>
      <c r="M9" s="80"/>
      <c r="N9" s="193"/>
      <c r="O9" s="194"/>
      <c r="P9" s="194"/>
      <c r="Q9" s="195"/>
    </row>
    <row r="10" spans="1:17" x14ac:dyDescent="0.25">
      <c r="A10" s="342" t="s">
        <v>164</v>
      </c>
      <c r="B10" s="343"/>
      <c r="C10" s="344"/>
      <c r="D10" s="88">
        <v>9</v>
      </c>
      <c r="E10" s="89">
        <v>59978472.625920758</v>
      </c>
      <c r="F10" s="89">
        <v>77279383.369832098</v>
      </c>
      <c r="G10" s="89">
        <v>73256685</v>
      </c>
      <c r="H10" s="90">
        <v>102338802</v>
      </c>
      <c r="I10" s="80"/>
      <c r="J10" s="199">
        <f t="shared" si="1"/>
        <v>0.28845200596912912</v>
      </c>
      <c r="K10" s="200">
        <f t="shared" si="1"/>
        <v>-5.2053965681647212E-2</v>
      </c>
      <c r="L10" s="201">
        <f t="shared" si="1"/>
        <v>0.39698925770392152</v>
      </c>
      <c r="M10" s="80"/>
      <c r="N10" s="199">
        <f t="shared" ref="N10:N22" si="6">E10/$E$55</f>
        <v>0.74336763474617196</v>
      </c>
      <c r="O10" s="200">
        <f t="shared" ref="O10:O22" si="7">F10/$F$55</f>
        <v>0.77394269150707251</v>
      </c>
      <c r="P10" s="200">
        <f t="shared" ref="P10:P22" si="8">G10/$G$55</f>
        <v>0.66832865672168207</v>
      </c>
      <c r="Q10" s="201">
        <f t="shared" ref="Q10:Q22" si="9">H10/$H$55</f>
        <v>0.71525284054067573</v>
      </c>
    </row>
    <row r="11" spans="1:17" x14ac:dyDescent="0.25">
      <c r="A11" s="339" t="s">
        <v>165</v>
      </c>
      <c r="B11" s="340"/>
      <c r="C11" s="341"/>
      <c r="D11" s="91">
        <v>10</v>
      </c>
      <c r="E11" s="92">
        <v>403784.32543632621</v>
      </c>
      <c r="F11" s="92">
        <v>417689.16318269295</v>
      </c>
      <c r="G11" s="92">
        <v>760137</v>
      </c>
      <c r="H11" s="93">
        <v>607074</v>
      </c>
      <c r="I11" s="80"/>
      <c r="J11" s="193">
        <f t="shared" si="1"/>
        <v>3.4436298960692155E-2</v>
      </c>
      <c r="K11" s="194">
        <f t="shared" si="1"/>
        <v>0.81986287172962613</v>
      </c>
      <c r="L11" s="195">
        <f t="shared" si="1"/>
        <v>-0.20136238599094636</v>
      </c>
      <c r="M11" s="80"/>
      <c r="N11" s="193">
        <f t="shared" si="6"/>
        <v>5.0044655324794126E-3</v>
      </c>
      <c r="O11" s="194">
        <f t="shared" si="7"/>
        <v>4.1831011205136709E-3</v>
      </c>
      <c r="P11" s="194">
        <f t="shared" si="8"/>
        <v>6.9348120261577394E-3</v>
      </c>
      <c r="Q11" s="195">
        <f t="shared" si="9"/>
        <v>4.2428814333627845E-3</v>
      </c>
    </row>
    <row r="12" spans="1:17" x14ac:dyDescent="0.25">
      <c r="A12" s="339" t="s">
        <v>166</v>
      </c>
      <c r="B12" s="340"/>
      <c r="C12" s="341"/>
      <c r="D12" s="91">
        <v>11</v>
      </c>
      <c r="E12" s="92">
        <v>52757851.483177379</v>
      </c>
      <c r="F12" s="92">
        <v>67372567.920897201</v>
      </c>
      <c r="G12" s="92">
        <v>62279714</v>
      </c>
      <c r="H12" s="93">
        <v>90694942</v>
      </c>
      <c r="I12" s="80"/>
      <c r="J12" s="193">
        <f t="shared" si="1"/>
        <v>0.27701500396353212</v>
      </c>
      <c r="K12" s="194">
        <f t="shared" si="1"/>
        <v>-7.5592397292571223E-2</v>
      </c>
      <c r="L12" s="195">
        <f t="shared" si="1"/>
        <v>0.4562517419395985</v>
      </c>
      <c r="M12" s="80"/>
      <c r="N12" s="193">
        <f t="shared" si="6"/>
        <v>0.65387592504965575</v>
      </c>
      <c r="O12" s="194">
        <f t="shared" si="7"/>
        <v>0.67472725941544376</v>
      </c>
      <c r="P12" s="194">
        <f t="shared" si="8"/>
        <v>0.56818456361532788</v>
      </c>
      <c r="Q12" s="195">
        <f t="shared" si="9"/>
        <v>0.63387311186398132</v>
      </c>
    </row>
    <row r="13" spans="1:17" x14ac:dyDescent="0.25">
      <c r="A13" s="339" t="s">
        <v>167</v>
      </c>
      <c r="B13" s="340"/>
      <c r="C13" s="341"/>
      <c r="D13" s="91">
        <v>12</v>
      </c>
      <c r="E13" s="92">
        <v>6816836.8173070541</v>
      </c>
      <c r="F13" s="92">
        <v>9489126.2857522052</v>
      </c>
      <c r="G13" s="92">
        <v>10216834</v>
      </c>
      <c r="H13" s="93">
        <v>11036786</v>
      </c>
      <c r="I13" s="80"/>
      <c r="J13" s="193">
        <f t="shared" si="1"/>
        <v>0.39201311987703136</v>
      </c>
      <c r="K13" s="194">
        <f t="shared" si="1"/>
        <v>7.6688589901099544E-2</v>
      </c>
      <c r="L13" s="195">
        <f t="shared" si="1"/>
        <v>8.0254998759889812E-2</v>
      </c>
      <c r="M13" s="80"/>
      <c r="N13" s="193">
        <f t="shared" si="6"/>
        <v>8.4487244164036857E-2</v>
      </c>
      <c r="O13" s="194">
        <f t="shared" si="7"/>
        <v>9.5032330971115089E-2</v>
      </c>
      <c r="P13" s="194">
        <f t="shared" si="8"/>
        <v>9.3209281080196438E-2</v>
      </c>
      <c r="Q13" s="195">
        <f t="shared" si="9"/>
        <v>7.7136847243331641E-2</v>
      </c>
    </row>
    <row r="14" spans="1:17" x14ac:dyDescent="0.25">
      <c r="A14" s="342" t="s">
        <v>168</v>
      </c>
      <c r="B14" s="343"/>
      <c r="C14" s="344"/>
      <c r="D14" s="88">
        <v>13</v>
      </c>
      <c r="E14" s="89">
        <v>15782330.612515761</v>
      </c>
      <c r="F14" s="89">
        <v>18393216.27181631</v>
      </c>
      <c r="G14" s="89">
        <v>25798972</v>
      </c>
      <c r="H14" s="90">
        <v>32196696</v>
      </c>
      <c r="I14" s="80"/>
      <c r="J14" s="199">
        <f t="shared" si="1"/>
        <v>0.16543093180610821</v>
      </c>
      <c r="K14" s="200">
        <f t="shared" si="1"/>
        <v>0.40263516824577522</v>
      </c>
      <c r="L14" s="201">
        <f t="shared" si="1"/>
        <v>0.24798367934970433</v>
      </c>
      <c r="M14" s="80"/>
      <c r="N14" s="199">
        <f t="shared" si="6"/>
        <v>0.19560474391169677</v>
      </c>
      <c r="O14" s="200">
        <f t="shared" si="7"/>
        <v>0.18420560162541738</v>
      </c>
      <c r="P14" s="200">
        <f t="shared" si="8"/>
        <v>0.23536681057244521</v>
      </c>
      <c r="Q14" s="201">
        <f t="shared" si="9"/>
        <v>0.22502489593365194</v>
      </c>
    </row>
    <row r="15" spans="1:17" x14ac:dyDescent="0.25">
      <c r="A15" s="339" t="s">
        <v>169</v>
      </c>
      <c r="B15" s="340"/>
      <c r="C15" s="341"/>
      <c r="D15" s="91">
        <v>14</v>
      </c>
      <c r="E15" s="92">
        <v>10244983.874178777</v>
      </c>
      <c r="F15" s="92">
        <v>12335558.82938483</v>
      </c>
      <c r="G15" s="92">
        <v>17134889</v>
      </c>
      <c r="H15" s="93">
        <v>20834428</v>
      </c>
      <c r="I15" s="80"/>
      <c r="J15" s="193">
        <f t="shared" si="1"/>
        <v>0.20405839393023259</v>
      </c>
      <c r="K15" s="194">
        <f t="shared" si="1"/>
        <v>0.38906467368000963</v>
      </c>
      <c r="L15" s="195">
        <f t="shared" si="1"/>
        <v>0.21590679694511006</v>
      </c>
      <c r="M15" s="80"/>
      <c r="N15" s="193">
        <f t="shared" si="6"/>
        <v>0.12697538128487873</v>
      </c>
      <c r="O15" s="194">
        <f t="shared" si="7"/>
        <v>0.12353897230221482</v>
      </c>
      <c r="P15" s="194">
        <f t="shared" si="8"/>
        <v>0.15632344472651372</v>
      </c>
      <c r="Q15" s="195">
        <f t="shared" si="9"/>
        <v>0.145613232877596</v>
      </c>
    </row>
    <row r="16" spans="1:17" x14ac:dyDescent="0.25">
      <c r="A16" s="339" t="s">
        <v>170</v>
      </c>
      <c r="B16" s="340"/>
      <c r="C16" s="341"/>
      <c r="D16" s="91">
        <v>15</v>
      </c>
      <c r="E16" s="92">
        <v>4062176.7867808081</v>
      </c>
      <c r="F16" s="92">
        <v>4408142.9424646627</v>
      </c>
      <c r="G16" s="92">
        <v>6419089</v>
      </c>
      <c r="H16" s="93">
        <v>8604714</v>
      </c>
      <c r="I16" s="80"/>
      <c r="J16" s="193">
        <f t="shared" si="1"/>
        <v>8.5167675816006441E-2</v>
      </c>
      <c r="K16" s="194">
        <f t="shared" si="1"/>
        <v>0.45618894028218271</v>
      </c>
      <c r="L16" s="195">
        <f t="shared" si="1"/>
        <v>0.3404883465550953</v>
      </c>
      <c r="M16" s="80"/>
      <c r="N16" s="193">
        <f t="shared" si="6"/>
        <v>5.0346242871897366E-2</v>
      </c>
      <c r="O16" s="194">
        <f t="shared" si="7"/>
        <v>4.4146962160813881E-2</v>
      </c>
      <c r="P16" s="194">
        <f t="shared" si="8"/>
        <v>5.8562042887238555E-2</v>
      </c>
      <c r="Q16" s="195">
        <f t="shared" si="9"/>
        <v>6.013893078932192E-2</v>
      </c>
    </row>
    <row r="17" spans="1:17" x14ac:dyDescent="0.25">
      <c r="A17" s="339" t="s">
        <v>171</v>
      </c>
      <c r="B17" s="340"/>
      <c r="C17" s="341"/>
      <c r="D17" s="91">
        <v>16</v>
      </c>
      <c r="E17" s="92">
        <v>1475169.9515561748</v>
      </c>
      <c r="F17" s="92">
        <v>1649514.4999668193</v>
      </c>
      <c r="G17" s="92">
        <v>2244994</v>
      </c>
      <c r="H17" s="93">
        <v>2757554</v>
      </c>
      <c r="I17" s="80"/>
      <c r="J17" s="193">
        <f t="shared" si="1"/>
        <v>0.11818607627326352</v>
      </c>
      <c r="K17" s="194">
        <f t="shared" si="1"/>
        <v>0.36100288905927108</v>
      </c>
      <c r="L17" s="195">
        <f t="shared" si="1"/>
        <v>0.22831241419798895</v>
      </c>
      <c r="M17" s="80"/>
      <c r="N17" s="193">
        <f t="shared" si="6"/>
        <v>1.828311975492064E-2</v>
      </c>
      <c r="O17" s="194">
        <f t="shared" si="7"/>
        <v>1.6519667162388705E-2</v>
      </c>
      <c r="P17" s="194">
        <f t="shared" si="8"/>
        <v>2.048132295869293E-2</v>
      </c>
      <c r="Q17" s="195">
        <f t="shared" si="9"/>
        <v>1.9272732266734004E-2</v>
      </c>
    </row>
    <row r="18" spans="1:17" x14ac:dyDescent="0.25">
      <c r="A18" s="342" t="s">
        <v>172</v>
      </c>
      <c r="B18" s="343"/>
      <c r="C18" s="344"/>
      <c r="D18" s="88">
        <v>17</v>
      </c>
      <c r="E18" s="89">
        <v>1884127.2811732695</v>
      </c>
      <c r="F18" s="89">
        <v>2069659.6987192249</v>
      </c>
      <c r="G18" s="89">
        <v>2571984</v>
      </c>
      <c r="H18" s="90">
        <v>3558981</v>
      </c>
      <c r="I18" s="80"/>
      <c r="J18" s="199">
        <f t="shared" si="1"/>
        <v>9.8471276011895578E-2</v>
      </c>
      <c r="K18" s="200">
        <f t="shared" si="1"/>
        <v>0.24270864509350512</v>
      </c>
      <c r="L18" s="201">
        <f t="shared" si="1"/>
        <v>0.38374927682287291</v>
      </c>
      <c r="M18" s="80"/>
      <c r="N18" s="199">
        <f t="shared" si="6"/>
        <v>2.3351699022112399E-2</v>
      </c>
      <c r="O18" s="200">
        <f t="shared" si="7"/>
        <v>2.0727365150739217E-2</v>
      </c>
      <c r="P18" s="200">
        <f t="shared" si="8"/>
        <v>2.3464488078182338E-2</v>
      </c>
      <c r="Q18" s="201">
        <f t="shared" si="9"/>
        <v>2.4873960022321687E-2</v>
      </c>
    </row>
    <row r="19" spans="1:17" x14ac:dyDescent="0.25">
      <c r="A19" s="342" t="s">
        <v>173</v>
      </c>
      <c r="B19" s="343"/>
      <c r="C19" s="344"/>
      <c r="D19" s="88">
        <v>18</v>
      </c>
      <c r="E19" s="89">
        <v>1391257.0177184949</v>
      </c>
      <c r="F19" s="89">
        <v>1382839.8699316478</v>
      </c>
      <c r="G19" s="89">
        <v>6390698</v>
      </c>
      <c r="H19" s="90">
        <v>3135408</v>
      </c>
      <c r="I19" s="80"/>
      <c r="J19" s="199">
        <f t="shared" si="1"/>
        <v>-6.0500307848583281E-3</v>
      </c>
      <c r="K19" s="200">
        <f t="shared" si="1"/>
        <v>3.6214302457998158</v>
      </c>
      <c r="L19" s="201">
        <f t="shared" si="1"/>
        <v>-0.50937941364151462</v>
      </c>
      <c r="M19" s="80"/>
      <c r="N19" s="199">
        <f t="shared" si="6"/>
        <v>1.724311062463528E-2</v>
      </c>
      <c r="O19" s="200">
        <f t="shared" si="7"/>
        <v>1.3848956399359463E-2</v>
      </c>
      <c r="P19" s="200">
        <f t="shared" si="8"/>
        <v>5.830302872500906E-2</v>
      </c>
      <c r="Q19" s="201">
        <f t="shared" si="9"/>
        <v>2.1913579545849667E-2</v>
      </c>
    </row>
    <row r="20" spans="1:17" x14ac:dyDescent="0.25">
      <c r="A20" s="342" t="s">
        <v>174</v>
      </c>
      <c r="B20" s="343"/>
      <c r="C20" s="344"/>
      <c r="D20" s="88">
        <v>19</v>
      </c>
      <c r="E20" s="89">
        <v>128292.255624129</v>
      </c>
      <c r="F20" s="89">
        <v>44172.672373747424</v>
      </c>
      <c r="G20" s="89">
        <v>450428</v>
      </c>
      <c r="H20" s="90">
        <v>1012490</v>
      </c>
      <c r="I20" s="80"/>
      <c r="J20" s="199">
        <f t="shared" si="1"/>
        <v>-0.65568714838747055</v>
      </c>
      <c r="K20" s="200">
        <f t="shared" si="1"/>
        <v>9.1969832431441727</v>
      </c>
      <c r="L20" s="201">
        <f t="shared" si="1"/>
        <v>1.2478398323372437</v>
      </c>
      <c r="M20" s="80"/>
      <c r="N20" s="199">
        <f t="shared" si="6"/>
        <v>1.5900423342615256E-3</v>
      </c>
      <c r="O20" s="200">
        <f t="shared" si="7"/>
        <v>4.4238340754338844E-4</v>
      </c>
      <c r="P20" s="200">
        <f t="shared" si="8"/>
        <v>4.109303337843281E-3</v>
      </c>
      <c r="Q20" s="201">
        <f t="shared" si="9"/>
        <v>7.0763614031658173E-3</v>
      </c>
    </row>
    <row r="21" spans="1:17" x14ac:dyDescent="0.25">
      <c r="A21" s="348" t="s">
        <v>175</v>
      </c>
      <c r="B21" s="349"/>
      <c r="C21" s="350"/>
      <c r="D21" s="82">
        <v>20</v>
      </c>
      <c r="E21" s="83">
        <v>0</v>
      </c>
      <c r="F21" s="83">
        <v>0</v>
      </c>
      <c r="G21" s="83">
        <v>0</v>
      </c>
      <c r="H21" s="84">
        <v>0</v>
      </c>
      <c r="I21" s="80"/>
      <c r="J21" s="193"/>
      <c r="K21" s="194"/>
      <c r="L21" s="195"/>
      <c r="M21" s="80"/>
      <c r="N21" s="193">
        <f t="shared" si="6"/>
        <v>0</v>
      </c>
      <c r="O21" s="194">
        <f t="shared" si="7"/>
        <v>0</v>
      </c>
      <c r="P21" s="194">
        <f t="shared" si="8"/>
        <v>0</v>
      </c>
      <c r="Q21" s="195">
        <f t="shared" si="9"/>
        <v>0</v>
      </c>
    </row>
    <row r="22" spans="1:17" x14ac:dyDescent="0.25">
      <c r="A22" s="348" t="s">
        <v>176</v>
      </c>
      <c r="B22" s="349"/>
      <c r="C22" s="350"/>
      <c r="D22" s="82">
        <v>21</v>
      </c>
      <c r="E22" s="83">
        <v>128292.255624129</v>
      </c>
      <c r="F22" s="83">
        <v>44172.672373747424</v>
      </c>
      <c r="G22" s="83">
        <v>450428</v>
      </c>
      <c r="H22" s="84">
        <v>1012490</v>
      </c>
      <c r="I22" s="80"/>
      <c r="J22" s="193">
        <f t="shared" si="1"/>
        <v>-0.65568714838747055</v>
      </c>
      <c r="K22" s="194">
        <f t="shared" si="1"/>
        <v>9.1969832431441727</v>
      </c>
      <c r="L22" s="195">
        <f t="shared" si="1"/>
        <v>1.2478398323372437</v>
      </c>
      <c r="M22" s="80"/>
      <c r="N22" s="193">
        <f t="shared" si="6"/>
        <v>1.5900423342615256E-3</v>
      </c>
      <c r="O22" s="194">
        <f t="shared" si="7"/>
        <v>4.4238340754338844E-4</v>
      </c>
      <c r="P22" s="194">
        <f t="shared" si="8"/>
        <v>4.109303337843281E-3</v>
      </c>
      <c r="Q22" s="195">
        <f t="shared" si="9"/>
        <v>7.0763614031658173E-3</v>
      </c>
    </row>
    <row r="23" spans="1:17" x14ac:dyDescent="0.25">
      <c r="A23" s="342" t="s">
        <v>177</v>
      </c>
      <c r="B23" s="343"/>
      <c r="C23" s="344"/>
      <c r="D23" s="88">
        <v>22</v>
      </c>
      <c r="E23" s="89">
        <v>0</v>
      </c>
      <c r="F23" s="89">
        <v>0</v>
      </c>
      <c r="G23" s="89">
        <v>0</v>
      </c>
      <c r="H23" s="90">
        <v>0</v>
      </c>
      <c r="I23" s="80"/>
      <c r="J23" s="199"/>
      <c r="K23" s="200"/>
      <c r="L23" s="201"/>
      <c r="M23" s="80"/>
      <c r="N23" s="199"/>
      <c r="O23" s="200"/>
      <c r="P23" s="200"/>
      <c r="Q23" s="201"/>
    </row>
    <row r="24" spans="1:17" x14ac:dyDescent="0.25">
      <c r="A24" s="348" t="s">
        <v>178</v>
      </c>
      <c r="B24" s="349"/>
      <c r="C24" s="350"/>
      <c r="D24" s="82">
        <v>23</v>
      </c>
      <c r="E24" s="83">
        <v>0</v>
      </c>
      <c r="F24" s="83">
        <v>0</v>
      </c>
      <c r="G24" s="83">
        <v>0</v>
      </c>
      <c r="H24" s="84">
        <v>0</v>
      </c>
      <c r="I24" s="80"/>
      <c r="J24" s="193"/>
      <c r="K24" s="194"/>
      <c r="L24" s="195"/>
      <c r="M24" s="80"/>
      <c r="N24" s="193"/>
      <c r="O24" s="194"/>
      <c r="P24" s="194"/>
      <c r="Q24" s="195"/>
    </row>
    <row r="25" spans="1:17" x14ac:dyDescent="0.25">
      <c r="A25" s="348" t="s">
        <v>179</v>
      </c>
      <c r="B25" s="349"/>
      <c r="C25" s="350"/>
      <c r="D25" s="82">
        <v>24</v>
      </c>
      <c r="E25" s="83">
        <v>0</v>
      </c>
      <c r="F25" s="83">
        <v>0</v>
      </c>
      <c r="G25" s="83">
        <v>0</v>
      </c>
      <c r="H25" s="84">
        <v>0</v>
      </c>
      <c r="I25" s="80"/>
      <c r="J25" s="193"/>
      <c r="K25" s="194"/>
      <c r="L25" s="195"/>
      <c r="M25" s="80"/>
      <c r="N25" s="193"/>
      <c r="O25" s="194"/>
      <c r="P25" s="194"/>
      <c r="Q25" s="195"/>
    </row>
    <row r="26" spans="1:17" x14ac:dyDescent="0.25">
      <c r="A26" s="348" t="s">
        <v>180</v>
      </c>
      <c r="B26" s="349"/>
      <c r="C26" s="350"/>
      <c r="D26" s="82">
        <v>25</v>
      </c>
      <c r="E26" s="83">
        <v>0</v>
      </c>
      <c r="F26" s="83">
        <v>0</v>
      </c>
      <c r="G26" s="83">
        <v>0</v>
      </c>
      <c r="H26" s="84">
        <v>0</v>
      </c>
      <c r="I26" s="80"/>
      <c r="J26" s="193"/>
      <c r="K26" s="194"/>
      <c r="L26" s="195"/>
      <c r="M26" s="80"/>
      <c r="N26" s="193"/>
      <c r="O26" s="194"/>
      <c r="P26" s="194"/>
      <c r="Q26" s="195"/>
    </row>
    <row r="27" spans="1:17" x14ac:dyDescent="0.25">
      <c r="A27" s="348" t="s">
        <v>181</v>
      </c>
      <c r="B27" s="349"/>
      <c r="C27" s="350"/>
      <c r="D27" s="82">
        <v>26</v>
      </c>
      <c r="E27" s="83">
        <v>0</v>
      </c>
      <c r="F27" s="83">
        <v>0</v>
      </c>
      <c r="G27" s="83">
        <v>0</v>
      </c>
      <c r="H27" s="84">
        <v>0</v>
      </c>
      <c r="I27" s="80"/>
      <c r="J27" s="193"/>
      <c r="K27" s="194"/>
      <c r="L27" s="195"/>
      <c r="M27" s="80"/>
      <c r="N27" s="193"/>
      <c r="O27" s="194"/>
      <c r="P27" s="194"/>
      <c r="Q27" s="195"/>
    </row>
    <row r="28" spans="1:17" x14ac:dyDescent="0.25">
      <c r="A28" s="348" t="s">
        <v>182</v>
      </c>
      <c r="B28" s="349"/>
      <c r="C28" s="350"/>
      <c r="D28" s="82">
        <v>27</v>
      </c>
      <c r="E28" s="83">
        <v>0</v>
      </c>
      <c r="F28" s="83">
        <v>0</v>
      </c>
      <c r="G28" s="83">
        <v>0</v>
      </c>
      <c r="H28" s="84">
        <v>0</v>
      </c>
      <c r="I28" s="80"/>
      <c r="J28" s="193"/>
      <c r="K28" s="194"/>
      <c r="L28" s="195"/>
      <c r="M28" s="80"/>
      <c r="N28" s="193"/>
      <c r="O28" s="194"/>
      <c r="P28" s="194"/>
      <c r="Q28" s="195"/>
    </row>
    <row r="29" spans="1:17" x14ac:dyDescent="0.25">
      <c r="A29" s="348" t="s">
        <v>183</v>
      </c>
      <c r="B29" s="349"/>
      <c r="C29" s="350"/>
      <c r="D29" s="82">
        <v>28</v>
      </c>
      <c r="E29" s="83">
        <v>0</v>
      </c>
      <c r="F29" s="83">
        <v>0</v>
      </c>
      <c r="G29" s="83">
        <v>0</v>
      </c>
      <c r="H29" s="84">
        <v>0</v>
      </c>
      <c r="I29" s="80"/>
      <c r="J29" s="193"/>
      <c r="K29" s="194"/>
      <c r="L29" s="195"/>
      <c r="M29" s="80"/>
      <c r="N29" s="193"/>
      <c r="O29" s="194"/>
      <c r="P29" s="194"/>
      <c r="Q29" s="195"/>
    </row>
    <row r="30" spans="1:17" x14ac:dyDescent="0.25">
      <c r="A30" s="342" t="s">
        <v>184</v>
      </c>
      <c r="B30" s="343"/>
      <c r="C30" s="344"/>
      <c r="D30" s="88">
        <v>29</v>
      </c>
      <c r="E30" s="89">
        <v>0</v>
      </c>
      <c r="F30" s="89">
        <v>0</v>
      </c>
      <c r="G30" s="89">
        <v>0</v>
      </c>
      <c r="H30" s="90">
        <v>0</v>
      </c>
      <c r="I30" s="80"/>
      <c r="J30" s="199"/>
      <c r="K30" s="200"/>
      <c r="L30" s="201"/>
      <c r="M30" s="80"/>
      <c r="N30" s="199"/>
      <c r="O30" s="200"/>
      <c r="P30" s="200"/>
      <c r="Q30" s="201"/>
    </row>
    <row r="31" spans="1:17" x14ac:dyDescent="0.25">
      <c r="A31" s="345" t="s">
        <v>185</v>
      </c>
      <c r="B31" s="346"/>
      <c r="C31" s="347"/>
      <c r="D31" s="85">
        <v>30</v>
      </c>
      <c r="E31" s="94">
        <v>575542.23903377797</v>
      </c>
      <c r="F31" s="94">
        <v>811470.96688565926</v>
      </c>
      <c r="G31" s="94">
        <v>958908</v>
      </c>
      <c r="H31" s="95">
        <v>494832</v>
      </c>
      <c r="I31" s="80"/>
      <c r="J31" s="247">
        <f t="shared" si="1"/>
        <v>0.40992426246240266</v>
      </c>
      <c r="K31" s="248">
        <f t="shared" si="1"/>
        <v>0.1816910759976893</v>
      </c>
      <c r="L31" s="249">
        <f t="shared" si="1"/>
        <v>-0.4839630079215107</v>
      </c>
      <c r="M31" s="250"/>
      <c r="N31" s="247">
        <f>E31/$E$54</f>
        <v>7.0158031194883803E-3</v>
      </c>
      <c r="O31" s="248">
        <f t="shared" ref="O31:Q39" si="10">F31/$E$54</f>
        <v>9.8917510388260785E-3</v>
      </c>
      <c r="P31" s="248">
        <f t="shared" si="10"/>
        <v>1.168899392857165E-2</v>
      </c>
      <c r="Q31" s="249">
        <f t="shared" si="10"/>
        <v>6.031953267323838E-3</v>
      </c>
    </row>
    <row r="32" spans="1:17" x14ac:dyDescent="0.25">
      <c r="A32" s="336" t="s">
        <v>186</v>
      </c>
      <c r="B32" s="337"/>
      <c r="C32" s="338"/>
      <c r="D32" s="82">
        <v>31</v>
      </c>
      <c r="E32" s="83">
        <v>0</v>
      </c>
      <c r="F32" s="83">
        <v>0</v>
      </c>
      <c r="G32" s="83">
        <v>0</v>
      </c>
      <c r="H32" s="84">
        <v>0</v>
      </c>
      <c r="I32" s="80"/>
      <c r="J32" s="251"/>
      <c r="K32" s="252"/>
      <c r="L32" s="253"/>
      <c r="M32" s="250"/>
      <c r="N32" s="193"/>
      <c r="O32" s="194"/>
      <c r="P32" s="194"/>
      <c r="Q32" s="195"/>
    </row>
    <row r="33" spans="1:17" x14ac:dyDescent="0.25">
      <c r="A33" s="336" t="s">
        <v>187</v>
      </c>
      <c r="B33" s="337"/>
      <c r="C33" s="338"/>
      <c r="D33" s="82">
        <v>32</v>
      </c>
      <c r="E33" s="83">
        <v>0</v>
      </c>
      <c r="F33" s="83">
        <v>0</v>
      </c>
      <c r="G33" s="83">
        <v>0</v>
      </c>
      <c r="H33" s="84">
        <v>0</v>
      </c>
      <c r="I33" s="80"/>
      <c r="J33" s="251"/>
      <c r="K33" s="252"/>
      <c r="L33" s="253"/>
      <c r="M33" s="250"/>
      <c r="N33" s="193"/>
      <c r="O33" s="194"/>
      <c r="P33" s="194"/>
      <c r="Q33" s="195"/>
    </row>
    <row r="34" spans="1:17" x14ac:dyDescent="0.25">
      <c r="A34" s="336" t="s">
        <v>188</v>
      </c>
      <c r="B34" s="337"/>
      <c r="C34" s="338"/>
      <c r="D34" s="82">
        <v>33</v>
      </c>
      <c r="E34" s="83">
        <v>0</v>
      </c>
      <c r="F34" s="83">
        <v>0</v>
      </c>
      <c r="G34" s="83">
        <v>0</v>
      </c>
      <c r="H34" s="84">
        <v>0</v>
      </c>
      <c r="I34" s="80"/>
      <c r="J34" s="251"/>
      <c r="K34" s="252"/>
      <c r="L34" s="253"/>
      <c r="M34" s="250"/>
      <c r="N34" s="193"/>
      <c r="O34" s="194"/>
      <c r="P34" s="194"/>
      <c r="Q34" s="195"/>
    </row>
    <row r="35" spans="1:17" x14ac:dyDescent="0.25">
      <c r="A35" s="336" t="s">
        <v>189</v>
      </c>
      <c r="B35" s="337"/>
      <c r="C35" s="338"/>
      <c r="D35" s="82">
        <v>34</v>
      </c>
      <c r="E35" s="83">
        <v>0</v>
      </c>
      <c r="F35" s="83">
        <v>0</v>
      </c>
      <c r="G35" s="83">
        <v>0</v>
      </c>
      <c r="H35" s="84">
        <v>0</v>
      </c>
      <c r="I35" s="80"/>
      <c r="J35" s="251"/>
      <c r="K35" s="252"/>
      <c r="L35" s="253"/>
      <c r="M35" s="250"/>
      <c r="N35" s="193"/>
      <c r="O35" s="194"/>
      <c r="P35" s="194"/>
      <c r="Q35" s="195"/>
    </row>
    <row r="36" spans="1:17" x14ac:dyDescent="0.25">
      <c r="A36" s="336" t="s">
        <v>190</v>
      </c>
      <c r="B36" s="337"/>
      <c r="C36" s="338"/>
      <c r="D36" s="82">
        <v>35</v>
      </c>
      <c r="E36" s="83">
        <v>0</v>
      </c>
      <c r="F36" s="83">
        <v>0</v>
      </c>
      <c r="G36" s="83">
        <v>0</v>
      </c>
      <c r="H36" s="84">
        <v>0</v>
      </c>
      <c r="I36" s="80"/>
      <c r="J36" s="251"/>
      <c r="K36" s="252"/>
      <c r="L36" s="253"/>
      <c r="M36" s="250"/>
      <c r="N36" s="193"/>
      <c r="O36" s="194"/>
      <c r="P36" s="194"/>
      <c r="Q36" s="195"/>
    </row>
    <row r="37" spans="1:17" x14ac:dyDescent="0.25">
      <c r="A37" s="336" t="s">
        <v>191</v>
      </c>
      <c r="B37" s="337"/>
      <c r="C37" s="338"/>
      <c r="D37" s="82">
        <v>36</v>
      </c>
      <c r="E37" s="83">
        <v>0</v>
      </c>
      <c r="F37" s="83">
        <v>0</v>
      </c>
      <c r="G37" s="83">
        <v>0</v>
      </c>
      <c r="H37" s="84">
        <v>0</v>
      </c>
      <c r="I37" s="80"/>
      <c r="J37" s="251"/>
      <c r="K37" s="252"/>
      <c r="L37" s="253"/>
      <c r="M37" s="250"/>
      <c r="N37" s="193"/>
      <c r="O37" s="194"/>
      <c r="P37" s="194"/>
      <c r="Q37" s="195"/>
    </row>
    <row r="38" spans="1:17" x14ac:dyDescent="0.25">
      <c r="A38" s="336" t="s">
        <v>192</v>
      </c>
      <c r="B38" s="337"/>
      <c r="C38" s="338"/>
      <c r="D38" s="82">
        <v>37</v>
      </c>
      <c r="E38" s="83">
        <v>63852.146791426101</v>
      </c>
      <c r="F38" s="83">
        <v>67105.050102860172</v>
      </c>
      <c r="G38" s="83">
        <v>73769</v>
      </c>
      <c r="H38" s="84">
        <v>100898</v>
      </c>
      <c r="I38" s="80"/>
      <c r="J38" s="251">
        <f t="shared" si="1"/>
        <v>5.0944306102341769E-2</v>
      </c>
      <c r="K38" s="252">
        <f t="shared" si="1"/>
        <v>9.9306235326926534E-2</v>
      </c>
      <c r="L38" s="253">
        <f t="shared" si="1"/>
        <v>0.36775610351231547</v>
      </c>
      <c r="M38" s="250"/>
      <c r="N38" s="193">
        <f t="shared" ref="N38:N39" si="11">E38/$E$54</f>
        <v>7.7835137069588061E-4</v>
      </c>
      <c r="O38" s="194">
        <f t="shared" si="10"/>
        <v>8.1800394117978882E-4</v>
      </c>
      <c r="P38" s="194">
        <f t="shared" si="10"/>
        <v>8.9923683306094226E-4</v>
      </c>
      <c r="Q38" s="195">
        <f t="shared" si="10"/>
        <v>1.229936666922189E-3</v>
      </c>
    </row>
    <row r="39" spans="1:17" x14ac:dyDescent="0.25">
      <c r="A39" s="336" t="s">
        <v>193</v>
      </c>
      <c r="B39" s="337"/>
      <c r="C39" s="338"/>
      <c r="D39" s="82">
        <v>38</v>
      </c>
      <c r="E39" s="83">
        <v>511690.09224235179</v>
      </c>
      <c r="F39" s="83">
        <v>744365.91678279906</v>
      </c>
      <c r="G39" s="83">
        <v>885139</v>
      </c>
      <c r="H39" s="84">
        <v>393934</v>
      </c>
      <c r="I39" s="80"/>
      <c r="J39" s="251">
        <f t="shared" si="1"/>
        <v>0.45472020675797065</v>
      </c>
      <c r="K39" s="252">
        <f t="shared" si="1"/>
        <v>0.18911812059535441</v>
      </c>
      <c r="L39" s="253">
        <f t="shared" si="1"/>
        <v>-0.55494673717913234</v>
      </c>
      <c r="M39" s="250"/>
      <c r="N39" s="193">
        <f t="shared" si="11"/>
        <v>6.2374517487924991E-3</v>
      </c>
      <c r="O39" s="194">
        <f t="shared" si="10"/>
        <v>9.0737470976462887E-3</v>
      </c>
      <c r="P39" s="194">
        <f t="shared" si="10"/>
        <v>1.0789757095510707E-2</v>
      </c>
      <c r="Q39" s="195">
        <f t="shared" si="10"/>
        <v>4.8020166004016486E-3</v>
      </c>
    </row>
    <row r="40" spans="1:17" x14ac:dyDescent="0.25">
      <c r="A40" s="336" t="s">
        <v>194</v>
      </c>
      <c r="B40" s="337"/>
      <c r="C40" s="338"/>
      <c r="D40" s="82">
        <v>39</v>
      </c>
      <c r="E40" s="83">
        <v>0</v>
      </c>
      <c r="F40" s="83">
        <v>0</v>
      </c>
      <c r="G40" s="83">
        <v>0</v>
      </c>
      <c r="H40" s="84">
        <v>0</v>
      </c>
      <c r="I40" s="80"/>
      <c r="J40" s="251"/>
      <c r="K40" s="252"/>
      <c r="L40" s="253"/>
      <c r="M40" s="250"/>
      <c r="N40" s="193"/>
      <c r="O40" s="194"/>
      <c r="P40" s="194"/>
      <c r="Q40" s="195"/>
    </row>
    <row r="41" spans="1:17" x14ac:dyDescent="0.25">
      <c r="A41" s="336" t="s">
        <v>195</v>
      </c>
      <c r="B41" s="337"/>
      <c r="C41" s="338"/>
      <c r="D41" s="82">
        <v>40</v>
      </c>
      <c r="E41" s="83">
        <v>0</v>
      </c>
      <c r="F41" s="83">
        <v>0</v>
      </c>
      <c r="G41" s="83">
        <v>0</v>
      </c>
      <c r="H41" s="84">
        <v>0</v>
      </c>
      <c r="I41" s="80"/>
      <c r="J41" s="251"/>
      <c r="K41" s="252"/>
      <c r="L41" s="253"/>
      <c r="M41" s="250"/>
      <c r="N41" s="193"/>
      <c r="O41" s="194"/>
      <c r="P41" s="194"/>
      <c r="Q41" s="195"/>
    </row>
    <row r="42" spans="1:17" x14ac:dyDescent="0.25">
      <c r="A42" s="345" t="s">
        <v>196</v>
      </c>
      <c r="B42" s="346"/>
      <c r="C42" s="347"/>
      <c r="D42" s="85">
        <v>41</v>
      </c>
      <c r="E42" s="94">
        <v>1520325.1708806157</v>
      </c>
      <c r="F42" s="94">
        <v>682285.88492932508</v>
      </c>
      <c r="G42" s="94">
        <v>1142160</v>
      </c>
      <c r="H42" s="95">
        <v>834203</v>
      </c>
      <c r="I42" s="80"/>
      <c r="J42" s="247">
        <f t="shared" si="1"/>
        <v>-0.55122371319148411</v>
      </c>
      <c r="K42" s="248">
        <f t="shared" si="1"/>
        <v>0.67401968182048966</v>
      </c>
      <c r="L42" s="249">
        <f t="shared" si="1"/>
        <v>-0.2696268473768999</v>
      </c>
      <c r="M42" s="250"/>
      <c r="N42" s="247">
        <f>E42/$E$55</f>
        <v>1.8842769361121978E-2</v>
      </c>
      <c r="O42" s="248">
        <f t="shared" ref="O42:Q49" si="12">F42/$E$55</f>
        <v>8.4561880670735931E-3</v>
      </c>
      <c r="P42" s="248">
        <f t="shared" si="12"/>
        <v>1.4155825257456758E-2</v>
      </c>
      <c r="Q42" s="249">
        <f t="shared" si="12"/>
        <v>1.03390347212704E-2</v>
      </c>
    </row>
    <row r="43" spans="1:17" x14ac:dyDescent="0.25">
      <c r="A43" s="336" t="s">
        <v>197</v>
      </c>
      <c r="B43" s="337"/>
      <c r="C43" s="338"/>
      <c r="D43" s="82">
        <v>42</v>
      </c>
      <c r="E43" s="83">
        <v>0</v>
      </c>
      <c r="F43" s="83">
        <v>0</v>
      </c>
      <c r="G43" s="83">
        <v>0</v>
      </c>
      <c r="H43" s="84">
        <v>0</v>
      </c>
      <c r="I43" s="80"/>
      <c r="J43" s="193"/>
      <c r="K43" s="194"/>
      <c r="L43" s="195"/>
      <c r="M43" s="80"/>
      <c r="N43" s="193"/>
      <c r="O43" s="194"/>
      <c r="P43" s="194"/>
      <c r="Q43" s="195"/>
    </row>
    <row r="44" spans="1:17" x14ac:dyDescent="0.25">
      <c r="A44" s="336" t="s">
        <v>198</v>
      </c>
      <c r="B44" s="337"/>
      <c r="C44" s="338"/>
      <c r="D44" s="82">
        <v>43</v>
      </c>
      <c r="E44" s="83">
        <v>0</v>
      </c>
      <c r="F44" s="83">
        <v>0</v>
      </c>
      <c r="G44" s="83">
        <v>0</v>
      </c>
      <c r="H44" s="84">
        <v>0</v>
      </c>
      <c r="I44" s="80"/>
      <c r="J44" s="193"/>
      <c r="K44" s="194"/>
      <c r="L44" s="195"/>
      <c r="M44" s="80"/>
      <c r="N44" s="193"/>
      <c r="O44" s="194"/>
      <c r="P44" s="194"/>
      <c r="Q44" s="195"/>
    </row>
    <row r="45" spans="1:17" x14ac:dyDescent="0.25">
      <c r="A45" s="336" t="s">
        <v>199</v>
      </c>
      <c r="B45" s="337"/>
      <c r="C45" s="338"/>
      <c r="D45" s="82">
        <v>44</v>
      </c>
      <c r="E45" s="83">
        <v>331968.54469440569</v>
      </c>
      <c r="F45" s="83">
        <v>231519.1452651138</v>
      </c>
      <c r="G45" s="83">
        <v>140490</v>
      </c>
      <c r="H45" s="84">
        <v>150664</v>
      </c>
      <c r="I45" s="80"/>
      <c r="J45" s="193">
        <f t="shared" si="1"/>
        <v>-0.30258710059942817</v>
      </c>
      <c r="K45" s="194">
        <f t="shared" si="1"/>
        <v>-0.39318193387797729</v>
      </c>
      <c r="L45" s="195">
        <f t="shared" si="1"/>
        <v>7.2417965691508296E-2</v>
      </c>
      <c r="M45" s="80"/>
      <c r="N45" s="193">
        <f t="shared" ref="N45:N46" si="13">E45/$E$55</f>
        <v>4.1143873972702867E-3</v>
      </c>
      <c r="O45" s="194">
        <f t="shared" si="12"/>
        <v>2.8694268439874429E-3</v>
      </c>
      <c r="P45" s="194">
        <f t="shared" si="12"/>
        <v>1.7412200483470791E-3</v>
      </c>
      <c r="Q45" s="195">
        <f t="shared" si="12"/>
        <v>1.8673156620696442E-3</v>
      </c>
    </row>
    <row r="46" spans="1:17" x14ac:dyDescent="0.25">
      <c r="A46" s="336" t="s">
        <v>200</v>
      </c>
      <c r="B46" s="337"/>
      <c r="C46" s="338"/>
      <c r="D46" s="82">
        <v>45</v>
      </c>
      <c r="E46" s="83">
        <v>1188356.62618621</v>
      </c>
      <c r="F46" s="83">
        <v>441234.45484106441</v>
      </c>
      <c r="G46" s="83">
        <v>1001670</v>
      </c>
      <c r="H46" s="84">
        <v>683539</v>
      </c>
      <c r="I46" s="80"/>
      <c r="J46" s="193">
        <f t="shared" si="1"/>
        <v>-0.62870198632449492</v>
      </c>
      <c r="K46" s="194"/>
      <c r="L46" s="195">
        <f t="shared" si="1"/>
        <v>-0.3176006069863328</v>
      </c>
      <c r="M46" s="80"/>
      <c r="N46" s="193">
        <f t="shared" si="13"/>
        <v>1.4728381963851692E-2</v>
      </c>
      <c r="O46" s="194">
        <f t="shared" si="12"/>
        <v>5.4686189678322672E-3</v>
      </c>
      <c r="P46" s="194">
        <f t="shared" si="12"/>
        <v>1.2414605209109678E-2</v>
      </c>
      <c r="Q46" s="195">
        <f t="shared" si="12"/>
        <v>8.4717190592007545E-3</v>
      </c>
    </row>
    <row r="47" spans="1:17" x14ac:dyDescent="0.25">
      <c r="A47" s="336" t="s">
        <v>201</v>
      </c>
      <c r="B47" s="337"/>
      <c r="C47" s="338"/>
      <c r="D47" s="82">
        <v>46</v>
      </c>
      <c r="E47" s="83">
        <v>0</v>
      </c>
      <c r="F47" s="83">
        <v>0</v>
      </c>
      <c r="G47" s="83">
        <v>0</v>
      </c>
      <c r="H47" s="84">
        <v>0</v>
      </c>
      <c r="I47" s="80"/>
      <c r="J47" s="193"/>
      <c r="K47" s="194"/>
      <c r="L47" s="195"/>
      <c r="M47" s="80"/>
      <c r="N47" s="193"/>
      <c r="O47" s="194"/>
      <c r="P47" s="194"/>
      <c r="Q47" s="195"/>
    </row>
    <row r="48" spans="1:17" x14ac:dyDescent="0.25">
      <c r="A48" s="336" t="s">
        <v>202</v>
      </c>
      <c r="B48" s="337"/>
      <c r="C48" s="338"/>
      <c r="D48" s="82">
        <v>47</v>
      </c>
      <c r="E48" s="83">
        <v>0</v>
      </c>
      <c r="F48" s="83">
        <v>0</v>
      </c>
      <c r="G48" s="83">
        <v>0</v>
      </c>
      <c r="H48" s="84">
        <v>0</v>
      </c>
      <c r="I48" s="80"/>
      <c r="J48" s="193"/>
      <c r="K48" s="194"/>
      <c r="L48" s="195"/>
      <c r="M48" s="80"/>
      <c r="N48" s="193"/>
      <c r="O48" s="194"/>
      <c r="P48" s="194"/>
      <c r="Q48" s="195"/>
    </row>
    <row r="49" spans="1:17" x14ac:dyDescent="0.25">
      <c r="A49" s="336" t="s">
        <v>203</v>
      </c>
      <c r="B49" s="337"/>
      <c r="C49" s="338"/>
      <c r="D49" s="82">
        <v>48</v>
      </c>
      <c r="E49" s="83">
        <v>0</v>
      </c>
      <c r="F49" s="83">
        <v>9532.2848231468579</v>
      </c>
      <c r="G49" s="83">
        <v>0</v>
      </c>
      <c r="H49" s="84">
        <v>0</v>
      </c>
      <c r="I49" s="80"/>
      <c r="J49" s="193"/>
      <c r="K49" s="194">
        <f t="shared" si="1"/>
        <v>-1</v>
      </c>
      <c r="L49" s="195"/>
      <c r="M49" s="80"/>
      <c r="N49" s="193"/>
      <c r="O49" s="194">
        <f t="shared" si="12"/>
        <v>1.1814225525388213E-4</v>
      </c>
      <c r="P49" s="194"/>
      <c r="Q49" s="195"/>
    </row>
    <row r="50" spans="1:17" x14ac:dyDescent="0.25">
      <c r="A50" s="351" t="s">
        <v>204</v>
      </c>
      <c r="B50" s="352"/>
      <c r="C50" s="353"/>
      <c r="D50" s="82">
        <v>49</v>
      </c>
      <c r="E50" s="83">
        <v>0</v>
      </c>
      <c r="F50" s="83">
        <v>0</v>
      </c>
      <c r="G50" s="83">
        <v>0</v>
      </c>
      <c r="H50" s="84">
        <v>0</v>
      </c>
      <c r="I50" s="80"/>
      <c r="J50" s="193"/>
      <c r="K50" s="194"/>
      <c r="L50" s="195"/>
      <c r="M50" s="80"/>
      <c r="N50" s="193"/>
      <c r="O50" s="194"/>
      <c r="P50" s="194"/>
      <c r="Q50" s="195"/>
    </row>
    <row r="51" spans="1:17" x14ac:dyDescent="0.25">
      <c r="A51" s="351" t="s">
        <v>205</v>
      </c>
      <c r="B51" s="352"/>
      <c r="C51" s="353"/>
      <c r="D51" s="82">
        <v>50</v>
      </c>
      <c r="E51" s="83">
        <v>0</v>
      </c>
      <c r="F51" s="83">
        <v>0</v>
      </c>
      <c r="G51" s="83">
        <v>0</v>
      </c>
      <c r="H51" s="84">
        <v>0</v>
      </c>
      <c r="I51" s="80"/>
      <c r="J51" s="193"/>
      <c r="K51" s="194"/>
      <c r="L51" s="195"/>
      <c r="M51" s="80"/>
      <c r="N51" s="193"/>
      <c r="O51" s="194"/>
      <c r="P51" s="194"/>
      <c r="Q51" s="195"/>
    </row>
    <row r="52" spans="1:17" x14ac:dyDescent="0.25">
      <c r="A52" s="351" t="s">
        <v>206</v>
      </c>
      <c r="B52" s="352"/>
      <c r="C52" s="353"/>
      <c r="D52" s="82">
        <v>51</v>
      </c>
      <c r="E52" s="83">
        <v>0</v>
      </c>
      <c r="F52" s="83">
        <v>0</v>
      </c>
      <c r="G52" s="83">
        <v>840</v>
      </c>
      <c r="H52" s="84">
        <v>4015</v>
      </c>
      <c r="I52" s="80"/>
      <c r="J52" s="193"/>
      <c r="K52" s="194"/>
      <c r="L52" s="195">
        <f t="shared" si="1"/>
        <v>3.7797619047619047</v>
      </c>
      <c r="M52" s="80"/>
      <c r="N52" s="193"/>
      <c r="O52" s="194"/>
      <c r="P52" s="194"/>
      <c r="Q52" s="195"/>
    </row>
    <row r="53" spans="1:17" x14ac:dyDescent="0.25">
      <c r="A53" s="351" t="s">
        <v>207</v>
      </c>
      <c r="B53" s="352"/>
      <c r="C53" s="353"/>
      <c r="D53" s="82">
        <v>52</v>
      </c>
      <c r="E53" s="83">
        <v>0</v>
      </c>
      <c r="F53" s="83">
        <v>0</v>
      </c>
      <c r="G53" s="83">
        <v>0</v>
      </c>
      <c r="H53" s="84">
        <v>0</v>
      </c>
      <c r="I53" s="80"/>
      <c r="J53" s="193"/>
      <c r="K53" s="194"/>
      <c r="L53" s="195"/>
      <c r="M53" s="80"/>
      <c r="N53" s="193"/>
      <c r="O53" s="194"/>
      <c r="P53" s="194"/>
      <c r="Q53" s="195"/>
    </row>
    <row r="54" spans="1:17" x14ac:dyDescent="0.25">
      <c r="A54" s="354" t="s">
        <v>208</v>
      </c>
      <c r="B54" s="355"/>
      <c r="C54" s="356"/>
      <c r="D54" s="96">
        <v>53</v>
      </c>
      <c r="E54" s="97">
        <v>82035118.322383702</v>
      </c>
      <c r="F54" s="97">
        <v>103555300.68352246</v>
      </c>
      <c r="G54" s="97">
        <v>116098806</v>
      </c>
      <c r="H54" s="98">
        <v>144826215</v>
      </c>
      <c r="I54" s="80"/>
      <c r="J54" s="196">
        <f t="shared" si="1"/>
        <v>0.26232890012504401</v>
      </c>
      <c r="K54" s="197">
        <f t="shared" si="1"/>
        <v>0.12112856834641433</v>
      </c>
      <c r="L54" s="198">
        <f t="shared" si="1"/>
        <v>0.24743931475057548</v>
      </c>
      <c r="M54" s="80"/>
      <c r="N54" s="247">
        <f t="shared" ref="N54:Q55" si="14">E54/$E$55</f>
        <v>1.0167356587049563</v>
      </c>
      <c r="O54" s="248">
        <f t="shared" si="14"/>
        <v>1.2834548057709396</v>
      </c>
      <c r="P54" s="248">
        <f t="shared" si="14"/>
        <v>1.4389178489312986</v>
      </c>
      <c r="Q54" s="249">
        <f t="shared" si="14"/>
        <v>1.7949626954532314</v>
      </c>
    </row>
    <row r="55" spans="1:17" x14ac:dyDescent="0.25">
      <c r="A55" s="354" t="s">
        <v>209</v>
      </c>
      <c r="B55" s="355"/>
      <c r="C55" s="356"/>
      <c r="D55" s="96">
        <v>54</v>
      </c>
      <c r="E55" s="97">
        <v>80684804.963833034</v>
      </c>
      <c r="F55" s="97">
        <v>99851557.767602354</v>
      </c>
      <c r="G55" s="97">
        <v>109611767</v>
      </c>
      <c r="H55" s="98">
        <v>143080595</v>
      </c>
      <c r="I55" s="80"/>
      <c r="J55" s="196">
        <f t="shared" si="1"/>
        <v>0.23755095909769897</v>
      </c>
      <c r="K55" s="197">
        <f t="shared" si="1"/>
        <v>9.7747190435564985E-2</v>
      </c>
      <c r="L55" s="198">
        <f t="shared" si="1"/>
        <v>0.30533973601575093</v>
      </c>
      <c r="M55" s="80"/>
      <c r="N55" s="247">
        <f t="shared" si="14"/>
        <v>1</v>
      </c>
      <c r="O55" s="248">
        <f t="shared" si="14"/>
        <v>1.237550959097699</v>
      </c>
      <c r="P55" s="248">
        <f t="shared" si="14"/>
        <v>1.3585180883703378</v>
      </c>
      <c r="Q55" s="249">
        <f t="shared" si="14"/>
        <v>1.7733276428459595</v>
      </c>
    </row>
    <row r="56" spans="1:17" x14ac:dyDescent="0.25">
      <c r="A56" s="354" t="s">
        <v>210</v>
      </c>
      <c r="B56" s="355"/>
      <c r="C56" s="356"/>
      <c r="D56" s="96">
        <v>55</v>
      </c>
      <c r="E56" s="97">
        <v>1350313.3585506668</v>
      </c>
      <c r="F56" s="97">
        <v>3703742.9159201006</v>
      </c>
      <c r="G56" s="97">
        <v>6487039</v>
      </c>
      <c r="H56" s="98">
        <v>1745620</v>
      </c>
      <c r="I56" s="80"/>
      <c r="J56" s="196">
        <f t="shared" si="1"/>
        <v>1.7428766015433947</v>
      </c>
      <c r="K56" s="197">
        <f t="shared" si="1"/>
        <v>0.75148198653751874</v>
      </c>
      <c r="L56" s="198">
        <f t="shared" si="1"/>
        <v>-0.73090650449303607</v>
      </c>
      <c r="M56" s="80"/>
      <c r="N56" s="196"/>
      <c r="O56" s="197"/>
      <c r="P56" s="197"/>
      <c r="Q56" s="198"/>
    </row>
    <row r="57" spans="1:17" x14ac:dyDescent="0.25">
      <c r="A57" s="357" t="s">
        <v>211</v>
      </c>
      <c r="B57" s="358"/>
      <c r="C57" s="359"/>
      <c r="D57" s="99">
        <v>56</v>
      </c>
      <c r="E57" s="100">
        <v>1350313.3585506668</v>
      </c>
      <c r="F57" s="100">
        <v>3703742.9159201006</v>
      </c>
      <c r="G57" s="100">
        <v>6487039</v>
      </c>
      <c r="H57" s="101">
        <v>1745620</v>
      </c>
      <c r="I57" s="80"/>
      <c r="J57" s="193"/>
      <c r="K57" s="194">
        <f t="shared" si="1"/>
        <v>0.75148198653751874</v>
      </c>
      <c r="L57" s="195">
        <f t="shared" si="1"/>
        <v>-0.73090650449303607</v>
      </c>
      <c r="M57" s="80"/>
      <c r="N57" s="193"/>
      <c r="O57" s="194"/>
      <c r="P57" s="194"/>
      <c r="Q57" s="195"/>
    </row>
    <row r="58" spans="1:17" x14ac:dyDescent="0.25">
      <c r="A58" s="357" t="s">
        <v>212</v>
      </c>
      <c r="B58" s="358"/>
      <c r="C58" s="359"/>
      <c r="D58" s="99">
        <v>57</v>
      </c>
      <c r="E58" s="100">
        <v>0</v>
      </c>
      <c r="F58" s="100">
        <v>0</v>
      </c>
      <c r="G58" s="100">
        <v>0</v>
      </c>
      <c r="H58" s="101">
        <v>0</v>
      </c>
      <c r="I58" s="80"/>
      <c r="J58" s="193"/>
      <c r="K58" s="194"/>
      <c r="L58" s="195"/>
      <c r="M58" s="80"/>
      <c r="N58" s="193"/>
      <c r="O58" s="194"/>
      <c r="P58" s="194"/>
      <c r="Q58" s="195"/>
    </row>
    <row r="59" spans="1:17" x14ac:dyDescent="0.25">
      <c r="A59" s="366" t="s">
        <v>213</v>
      </c>
      <c r="B59" s="367"/>
      <c r="C59" s="368"/>
      <c r="D59" s="102">
        <v>58</v>
      </c>
      <c r="E59" s="103">
        <v>361257.54860972858</v>
      </c>
      <c r="F59" s="103">
        <v>541818.70064370555</v>
      </c>
      <c r="G59" s="103">
        <v>-223087</v>
      </c>
      <c r="H59" s="104">
        <v>498982</v>
      </c>
      <c r="I59" s="80"/>
      <c r="J59" s="202">
        <f t="shared" si="1"/>
        <v>0.49981281423420065</v>
      </c>
      <c r="K59" s="203">
        <f t="shared" si="1"/>
        <v>-1.4117373574130283</v>
      </c>
      <c r="L59" s="204">
        <f t="shared" si="1"/>
        <v>-3.2367148242613868</v>
      </c>
      <c r="M59" s="80"/>
      <c r="N59" s="202"/>
      <c r="O59" s="203"/>
      <c r="P59" s="203"/>
      <c r="Q59" s="204"/>
    </row>
    <row r="60" spans="1:17" x14ac:dyDescent="0.25">
      <c r="A60" s="369" t="s">
        <v>214</v>
      </c>
      <c r="B60" s="370"/>
      <c r="C60" s="371"/>
      <c r="D60" s="105">
        <v>59</v>
      </c>
      <c r="E60" s="106">
        <v>989055.80994093826</v>
      </c>
      <c r="F60" s="106">
        <v>3161924.215276395</v>
      </c>
      <c r="G60" s="106">
        <v>6710126</v>
      </c>
      <c r="H60" s="107">
        <v>1246638</v>
      </c>
      <c r="I60" s="108"/>
      <c r="J60" s="205">
        <f t="shared" si="1"/>
        <v>2.1969118259011187</v>
      </c>
      <c r="K60" s="206">
        <f t="shared" si="1"/>
        <v>1.1221653471582158</v>
      </c>
      <c r="L60" s="207">
        <f t="shared" si="1"/>
        <v>-0.81421541115621376</v>
      </c>
      <c r="M60" s="80"/>
      <c r="N60" s="205"/>
      <c r="O60" s="206"/>
      <c r="P60" s="206"/>
      <c r="Q60" s="207"/>
    </row>
    <row r="61" spans="1:17" x14ac:dyDescent="0.25">
      <c r="A61" s="357" t="s">
        <v>215</v>
      </c>
      <c r="B61" s="358"/>
      <c r="C61" s="359"/>
      <c r="D61" s="99">
        <v>60</v>
      </c>
      <c r="E61" s="100">
        <v>989055.80994093826</v>
      </c>
      <c r="F61" s="100">
        <v>3161924.215276395</v>
      </c>
      <c r="G61" s="100">
        <v>6710126</v>
      </c>
      <c r="H61" s="101">
        <v>1246638</v>
      </c>
      <c r="I61" s="80"/>
      <c r="J61" s="193"/>
      <c r="K61" s="194">
        <f t="shared" si="1"/>
        <v>1.1221653471582158</v>
      </c>
      <c r="L61" s="195">
        <f t="shared" si="1"/>
        <v>-0.81421541115621376</v>
      </c>
      <c r="M61" s="80"/>
      <c r="N61" s="193"/>
      <c r="O61" s="194"/>
      <c r="P61" s="194"/>
      <c r="Q61" s="195"/>
    </row>
    <row r="62" spans="1:17" x14ac:dyDescent="0.25">
      <c r="A62" s="357" t="s">
        <v>216</v>
      </c>
      <c r="B62" s="358"/>
      <c r="C62" s="359"/>
      <c r="D62" s="99">
        <v>61</v>
      </c>
      <c r="E62" s="100">
        <v>0</v>
      </c>
      <c r="F62" s="100">
        <v>0</v>
      </c>
      <c r="G62" s="100">
        <v>0</v>
      </c>
      <c r="H62" s="101">
        <v>0</v>
      </c>
      <c r="I62" s="80"/>
      <c r="J62" s="193"/>
      <c r="K62" s="194"/>
      <c r="L62" s="195"/>
      <c r="M62" s="80"/>
      <c r="N62" s="193"/>
      <c r="O62" s="194"/>
      <c r="P62" s="194"/>
      <c r="Q62" s="195"/>
    </row>
    <row r="63" spans="1:17" x14ac:dyDescent="0.25">
      <c r="A63" s="360" t="s">
        <v>217</v>
      </c>
      <c r="B63" s="361"/>
      <c r="C63" s="362"/>
      <c r="D63" s="109">
        <v>62</v>
      </c>
      <c r="E63" s="110">
        <v>0</v>
      </c>
      <c r="F63" s="110">
        <v>0</v>
      </c>
      <c r="G63" s="111">
        <v>0</v>
      </c>
      <c r="H63" s="112">
        <v>0</v>
      </c>
      <c r="I63" s="80"/>
      <c r="J63" s="193"/>
      <c r="K63" s="194"/>
      <c r="L63" s="195"/>
      <c r="M63" s="80"/>
      <c r="N63" s="193"/>
      <c r="O63" s="194"/>
      <c r="P63" s="194"/>
      <c r="Q63" s="195"/>
    </row>
    <row r="64" spans="1:17" x14ac:dyDescent="0.25">
      <c r="A64" s="363" t="s">
        <v>218</v>
      </c>
      <c r="B64" s="364"/>
      <c r="C64" s="365"/>
      <c r="D64" s="109">
        <v>63</v>
      </c>
      <c r="E64" s="110">
        <v>0</v>
      </c>
      <c r="F64" s="110">
        <v>0</v>
      </c>
      <c r="G64" s="111">
        <v>0</v>
      </c>
      <c r="H64" s="112">
        <v>0</v>
      </c>
      <c r="I64" s="80"/>
      <c r="J64" s="193"/>
      <c r="K64" s="194"/>
      <c r="L64" s="195"/>
      <c r="M64" s="80"/>
      <c r="N64" s="193"/>
      <c r="O64" s="194"/>
      <c r="P64" s="194"/>
      <c r="Q64" s="195"/>
    </row>
    <row r="65" spans="1:17" x14ac:dyDescent="0.25">
      <c r="A65" s="363" t="s">
        <v>219</v>
      </c>
      <c r="B65" s="364"/>
      <c r="C65" s="365"/>
      <c r="D65" s="109">
        <v>64</v>
      </c>
      <c r="E65" s="110">
        <v>0</v>
      </c>
      <c r="F65" s="110">
        <v>0</v>
      </c>
      <c r="G65" s="111">
        <v>0</v>
      </c>
      <c r="H65" s="112">
        <v>0</v>
      </c>
      <c r="I65" s="80"/>
      <c r="J65" s="193"/>
      <c r="K65" s="194"/>
      <c r="L65" s="195"/>
      <c r="M65" s="80"/>
      <c r="N65" s="193"/>
      <c r="O65" s="194"/>
      <c r="P65" s="194"/>
      <c r="Q65" s="195"/>
    </row>
    <row r="66" spans="1:17" x14ac:dyDescent="0.25">
      <c r="A66" s="360" t="s">
        <v>220</v>
      </c>
      <c r="B66" s="361"/>
      <c r="C66" s="362"/>
      <c r="D66" s="109">
        <v>65</v>
      </c>
      <c r="E66" s="110">
        <v>0</v>
      </c>
      <c r="F66" s="110">
        <v>0</v>
      </c>
      <c r="G66" s="111">
        <v>0</v>
      </c>
      <c r="H66" s="112">
        <v>0</v>
      </c>
      <c r="I66" s="80"/>
      <c r="J66" s="193"/>
      <c r="K66" s="194"/>
      <c r="L66" s="195"/>
      <c r="M66" s="80"/>
      <c r="N66" s="193"/>
      <c r="O66" s="194"/>
      <c r="P66" s="194"/>
      <c r="Q66" s="195"/>
    </row>
    <row r="67" spans="1:17" x14ac:dyDescent="0.25">
      <c r="A67" s="363" t="s">
        <v>221</v>
      </c>
      <c r="B67" s="364"/>
      <c r="C67" s="365"/>
      <c r="D67" s="109">
        <v>66</v>
      </c>
      <c r="E67" s="110">
        <v>0</v>
      </c>
      <c r="F67" s="110">
        <v>0</v>
      </c>
      <c r="G67" s="111">
        <v>0</v>
      </c>
      <c r="H67" s="112">
        <v>0</v>
      </c>
      <c r="I67" s="80"/>
      <c r="J67" s="193"/>
      <c r="K67" s="194"/>
      <c r="L67" s="195"/>
      <c r="M67" s="80"/>
      <c r="N67" s="193"/>
      <c r="O67" s="194"/>
      <c r="P67" s="194"/>
      <c r="Q67" s="195"/>
    </row>
    <row r="68" spans="1:17" x14ac:dyDescent="0.25">
      <c r="A68" s="363" t="s">
        <v>222</v>
      </c>
      <c r="B68" s="364"/>
      <c r="C68" s="365"/>
      <c r="D68" s="109">
        <v>67</v>
      </c>
      <c r="E68" s="110">
        <v>0</v>
      </c>
      <c r="F68" s="110">
        <v>0</v>
      </c>
      <c r="G68" s="111">
        <v>0</v>
      </c>
      <c r="H68" s="112">
        <v>0</v>
      </c>
      <c r="I68" s="80"/>
      <c r="J68" s="193"/>
      <c r="K68" s="194"/>
      <c r="L68" s="195"/>
      <c r="M68" s="80"/>
      <c r="N68" s="193"/>
      <c r="O68" s="194"/>
      <c r="P68" s="194"/>
      <c r="Q68" s="195"/>
    </row>
    <row r="69" spans="1:17" x14ac:dyDescent="0.25">
      <c r="A69" s="360" t="s">
        <v>223</v>
      </c>
      <c r="B69" s="361"/>
      <c r="C69" s="362"/>
      <c r="D69" s="109">
        <v>68</v>
      </c>
      <c r="E69" s="110">
        <v>0</v>
      </c>
      <c r="F69" s="110">
        <v>0</v>
      </c>
      <c r="G69" s="111">
        <v>0</v>
      </c>
      <c r="H69" s="112">
        <v>0</v>
      </c>
      <c r="I69" s="80"/>
      <c r="J69" s="193"/>
      <c r="K69" s="194"/>
      <c r="L69" s="195"/>
      <c r="M69" s="80"/>
      <c r="N69" s="193"/>
      <c r="O69" s="194"/>
      <c r="P69" s="194"/>
      <c r="Q69" s="195"/>
    </row>
    <row r="70" spans="1:17" x14ac:dyDescent="0.25">
      <c r="A70" s="363" t="s">
        <v>224</v>
      </c>
      <c r="B70" s="364"/>
      <c r="C70" s="365"/>
      <c r="D70" s="109">
        <v>69</v>
      </c>
      <c r="E70" s="110">
        <v>0</v>
      </c>
      <c r="F70" s="110">
        <v>0</v>
      </c>
      <c r="G70" s="111">
        <v>0</v>
      </c>
      <c r="H70" s="112">
        <v>0</v>
      </c>
      <c r="I70" s="80"/>
      <c r="J70" s="193"/>
      <c r="K70" s="194"/>
      <c r="L70" s="195"/>
      <c r="M70" s="80"/>
      <c r="N70" s="193"/>
      <c r="O70" s="194"/>
      <c r="P70" s="194"/>
      <c r="Q70" s="195"/>
    </row>
    <row r="71" spans="1:17" x14ac:dyDescent="0.25">
      <c r="A71" s="363" t="s">
        <v>225</v>
      </c>
      <c r="B71" s="364"/>
      <c r="C71" s="365"/>
      <c r="D71" s="109">
        <v>70</v>
      </c>
      <c r="E71" s="110">
        <v>0</v>
      </c>
      <c r="F71" s="110">
        <v>0</v>
      </c>
      <c r="G71" s="111">
        <v>0</v>
      </c>
      <c r="H71" s="112">
        <v>0</v>
      </c>
      <c r="I71" s="80"/>
      <c r="J71" s="193"/>
      <c r="K71" s="194"/>
      <c r="L71" s="195"/>
      <c r="M71" s="80"/>
      <c r="N71" s="193"/>
      <c r="O71" s="194"/>
      <c r="P71" s="194"/>
      <c r="Q71" s="195"/>
    </row>
    <row r="72" spans="1:17" x14ac:dyDescent="0.25">
      <c r="A72" s="360" t="s">
        <v>226</v>
      </c>
      <c r="B72" s="361"/>
      <c r="C72" s="362"/>
      <c r="D72" s="109">
        <v>71</v>
      </c>
      <c r="E72" s="110">
        <v>0</v>
      </c>
      <c r="F72" s="110">
        <v>0</v>
      </c>
      <c r="G72" s="111">
        <v>0</v>
      </c>
      <c r="H72" s="112">
        <v>0</v>
      </c>
      <c r="I72" s="80"/>
      <c r="J72" s="193"/>
      <c r="K72" s="194"/>
      <c r="L72" s="195"/>
      <c r="M72" s="80"/>
      <c r="N72" s="193"/>
      <c r="O72" s="194"/>
      <c r="P72" s="194"/>
      <c r="Q72" s="195"/>
    </row>
    <row r="73" spans="1:17" x14ac:dyDescent="0.25">
      <c r="A73" s="360" t="s">
        <v>227</v>
      </c>
      <c r="B73" s="361"/>
      <c r="C73" s="362"/>
      <c r="D73" s="109">
        <v>72</v>
      </c>
      <c r="E73" s="110">
        <v>0</v>
      </c>
      <c r="F73" s="110">
        <v>0</v>
      </c>
      <c r="G73" s="111">
        <v>0</v>
      </c>
      <c r="H73" s="112">
        <v>0</v>
      </c>
      <c r="I73" s="80"/>
      <c r="J73" s="193"/>
      <c r="K73" s="194"/>
      <c r="L73" s="195"/>
      <c r="M73" s="80"/>
      <c r="N73" s="193"/>
      <c r="O73" s="194"/>
      <c r="P73" s="194"/>
      <c r="Q73" s="195"/>
    </row>
    <row r="74" spans="1:17" x14ac:dyDescent="0.25">
      <c r="A74" s="363" t="s">
        <v>228</v>
      </c>
      <c r="B74" s="364"/>
      <c r="C74" s="365"/>
      <c r="D74" s="109">
        <v>73</v>
      </c>
      <c r="E74" s="110">
        <v>0</v>
      </c>
      <c r="F74" s="110">
        <v>0</v>
      </c>
      <c r="G74" s="111">
        <v>0</v>
      </c>
      <c r="H74" s="112">
        <v>0</v>
      </c>
      <c r="I74" s="80"/>
      <c r="J74" s="193"/>
      <c r="K74" s="194"/>
      <c r="L74" s="195"/>
      <c r="M74" s="80"/>
      <c r="N74" s="193"/>
      <c r="O74" s="194"/>
      <c r="P74" s="194"/>
      <c r="Q74" s="195"/>
    </row>
    <row r="75" spans="1:17" x14ac:dyDescent="0.25">
      <c r="A75" s="363" t="s">
        <v>229</v>
      </c>
      <c r="B75" s="364"/>
      <c r="C75" s="365"/>
      <c r="D75" s="109">
        <v>74</v>
      </c>
      <c r="E75" s="110"/>
      <c r="F75" s="110"/>
      <c r="G75" s="111">
        <v>0</v>
      </c>
      <c r="H75" s="112">
        <v>0</v>
      </c>
      <c r="I75" s="80"/>
      <c r="J75" s="193"/>
      <c r="K75" s="194"/>
      <c r="L75" s="195"/>
      <c r="M75" s="80"/>
      <c r="N75" s="193"/>
      <c r="O75" s="194"/>
      <c r="P75" s="194"/>
      <c r="Q75" s="195"/>
    </row>
    <row r="76" spans="1:17" ht="15.6" customHeight="1" x14ac:dyDescent="0.25">
      <c r="A76" s="325" t="s">
        <v>325</v>
      </c>
      <c r="B76" s="326"/>
      <c r="C76" s="326"/>
      <c r="D76" s="326"/>
      <c r="E76" s="326"/>
      <c r="F76" s="326"/>
      <c r="G76" s="326"/>
      <c r="H76" s="375"/>
      <c r="I76" s="80"/>
      <c r="J76" s="325"/>
      <c r="K76" s="326"/>
      <c r="L76" s="326"/>
      <c r="M76" s="80"/>
      <c r="N76" s="193"/>
      <c r="O76" s="194"/>
      <c r="P76" s="194"/>
      <c r="Q76" s="195"/>
    </row>
    <row r="77" spans="1:17" x14ac:dyDescent="0.25">
      <c r="A77" s="372" t="s">
        <v>230</v>
      </c>
      <c r="B77" s="373"/>
      <c r="C77" s="374"/>
      <c r="D77" s="113">
        <v>75</v>
      </c>
      <c r="E77" s="114">
        <v>7452041</v>
      </c>
      <c r="F77" s="114">
        <v>23823517</v>
      </c>
      <c r="G77" s="114">
        <v>6710126</v>
      </c>
      <c r="H77" s="115">
        <v>1246635</v>
      </c>
      <c r="I77" s="80"/>
      <c r="J77" s="208">
        <f t="shared" ref="J77:L105" si="15">(F77-E77)/E77</f>
        <v>2.196911691709694</v>
      </c>
      <c r="K77" s="209">
        <f t="shared" si="15"/>
        <v>-0.71834024338220093</v>
      </c>
      <c r="L77" s="210">
        <f t="shared" si="15"/>
        <v>-0.81421585824170817</v>
      </c>
      <c r="M77" s="80"/>
      <c r="N77" s="208"/>
      <c r="O77" s="209"/>
      <c r="P77" s="209"/>
      <c r="Q77" s="210"/>
    </row>
    <row r="78" spans="1:17" x14ac:dyDescent="0.25">
      <c r="A78" s="351" t="s">
        <v>231</v>
      </c>
      <c r="B78" s="352"/>
      <c r="C78" s="353"/>
      <c r="D78" s="82">
        <v>76</v>
      </c>
      <c r="E78" s="83">
        <v>7797697</v>
      </c>
      <c r="F78" s="83">
        <v>23718783</v>
      </c>
      <c r="G78" s="83">
        <v>6638086</v>
      </c>
      <c r="H78" s="84">
        <v>1144183</v>
      </c>
      <c r="I78" s="80"/>
      <c r="J78" s="193">
        <f t="shared" si="15"/>
        <v>2.041767716801512</v>
      </c>
      <c r="K78" s="194">
        <f t="shared" si="15"/>
        <v>-0.72013378595352051</v>
      </c>
      <c r="L78" s="195">
        <f t="shared" si="15"/>
        <v>-0.82763359799797709</v>
      </c>
      <c r="M78" s="80"/>
      <c r="N78" s="193"/>
      <c r="O78" s="194"/>
      <c r="P78" s="194"/>
      <c r="Q78" s="195"/>
    </row>
    <row r="79" spans="1:17" x14ac:dyDescent="0.25">
      <c r="A79" s="351" t="s">
        <v>232</v>
      </c>
      <c r="B79" s="352"/>
      <c r="C79" s="353"/>
      <c r="D79" s="82">
        <v>77</v>
      </c>
      <c r="E79" s="83">
        <v>-345656</v>
      </c>
      <c r="F79" s="83">
        <v>104734</v>
      </c>
      <c r="G79" s="83">
        <v>72040</v>
      </c>
      <c r="H79" s="84">
        <v>102452</v>
      </c>
      <c r="I79" s="80"/>
      <c r="J79" s="193">
        <f t="shared" si="15"/>
        <v>-1.303000671187539</v>
      </c>
      <c r="K79" s="194">
        <f t="shared" si="15"/>
        <v>-0.31216223957836042</v>
      </c>
      <c r="L79" s="195">
        <f t="shared" si="15"/>
        <v>0.42215435868961687</v>
      </c>
      <c r="M79" s="80"/>
      <c r="N79" s="193"/>
      <c r="O79" s="194"/>
      <c r="P79" s="194"/>
      <c r="Q79" s="195"/>
    </row>
    <row r="80" spans="1:17" ht="15.6" customHeight="1" x14ac:dyDescent="0.25">
      <c r="A80" s="325" t="s">
        <v>323</v>
      </c>
      <c r="B80" s="326"/>
      <c r="C80" s="326"/>
      <c r="D80" s="326"/>
      <c r="E80" s="326"/>
      <c r="F80" s="326"/>
      <c r="G80" s="326"/>
      <c r="H80" s="375"/>
      <c r="I80" s="80"/>
      <c r="J80" s="325"/>
      <c r="K80" s="326"/>
      <c r="L80" s="326"/>
      <c r="M80" s="80"/>
      <c r="N80" s="327"/>
      <c r="O80" s="328"/>
      <c r="P80" s="328"/>
      <c r="Q80" s="329"/>
    </row>
    <row r="81" spans="1:17" ht="15.6" customHeight="1" x14ac:dyDescent="0.25">
      <c r="A81" s="382" t="s">
        <v>233</v>
      </c>
      <c r="B81" s="383"/>
      <c r="C81" s="384"/>
      <c r="D81" s="116">
        <v>78</v>
      </c>
      <c r="E81" s="117">
        <v>7452041</v>
      </c>
      <c r="F81" s="117">
        <v>23823517</v>
      </c>
      <c r="G81" s="117">
        <v>6710126</v>
      </c>
      <c r="H81" s="118">
        <v>1246635</v>
      </c>
      <c r="I81" s="80"/>
      <c r="J81" s="211">
        <f t="shared" si="15"/>
        <v>2.196911691709694</v>
      </c>
      <c r="K81" s="212">
        <f t="shared" si="15"/>
        <v>-0.71834024338220093</v>
      </c>
      <c r="L81" s="213">
        <f t="shared" si="15"/>
        <v>-0.81421585824170817</v>
      </c>
      <c r="M81" s="80"/>
      <c r="N81" s="211"/>
      <c r="O81" s="212"/>
      <c r="P81" s="212"/>
      <c r="Q81" s="213"/>
    </row>
    <row r="82" spans="1:17" x14ac:dyDescent="0.25">
      <c r="A82" s="360" t="s">
        <v>234</v>
      </c>
      <c r="B82" s="361"/>
      <c r="C82" s="362"/>
      <c r="D82" s="109">
        <v>79</v>
      </c>
      <c r="E82" s="110">
        <v>-766018</v>
      </c>
      <c r="F82" s="110">
        <v>8789972</v>
      </c>
      <c r="G82" s="110">
        <v>62360</v>
      </c>
      <c r="H82" s="119">
        <v>-334958</v>
      </c>
      <c r="I82" s="80"/>
      <c r="J82" s="193">
        <f t="shared" si="15"/>
        <v>-12.474889624003614</v>
      </c>
      <c r="K82" s="194">
        <f t="shared" si="15"/>
        <v>-0.99290555191757157</v>
      </c>
      <c r="L82" s="195">
        <f t="shared" si="15"/>
        <v>-6.3713598460551637</v>
      </c>
      <c r="M82" s="80"/>
      <c r="N82" s="193"/>
      <c r="O82" s="194"/>
      <c r="P82" s="194"/>
      <c r="Q82" s="195"/>
    </row>
    <row r="83" spans="1:17" x14ac:dyDescent="0.25">
      <c r="A83" s="360" t="s">
        <v>235</v>
      </c>
      <c r="B83" s="361"/>
      <c r="C83" s="362"/>
      <c r="D83" s="109">
        <v>80</v>
      </c>
      <c r="E83" s="110">
        <v>0</v>
      </c>
      <c r="F83" s="110">
        <v>7957787</v>
      </c>
      <c r="G83" s="110">
        <v>0</v>
      </c>
      <c r="H83" s="119">
        <v>0</v>
      </c>
      <c r="I83" s="80"/>
      <c r="J83" s="193"/>
      <c r="K83" s="194">
        <f t="shared" si="15"/>
        <v>-1</v>
      </c>
      <c r="L83" s="195"/>
      <c r="M83" s="80"/>
      <c r="N83" s="193"/>
      <c r="O83" s="194"/>
      <c r="P83" s="194"/>
      <c r="Q83" s="195"/>
    </row>
    <row r="84" spans="1:17" x14ac:dyDescent="0.25">
      <c r="A84" s="363" t="s">
        <v>236</v>
      </c>
      <c r="B84" s="364"/>
      <c r="C84" s="365"/>
      <c r="D84" s="109">
        <v>81</v>
      </c>
      <c r="E84" s="110">
        <v>0</v>
      </c>
      <c r="F84" s="110">
        <v>7957787</v>
      </c>
      <c r="G84" s="110">
        <v>0</v>
      </c>
      <c r="H84" s="119">
        <v>0</v>
      </c>
      <c r="I84" s="80"/>
      <c r="J84" s="193"/>
      <c r="K84" s="194"/>
      <c r="L84" s="195"/>
      <c r="M84" s="80"/>
      <c r="N84" s="193"/>
      <c r="O84" s="194"/>
      <c r="P84" s="194"/>
      <c r="Q84" s="195"/>
    </row>
    <row r="85" spans="1:17" x14ac:dyDescent="0.25">
      <c r="A85" s="363" t="s">
        <v>237</v>
      </c>
      <c r="B85" s="364"/>
      <c r="C85" s="365"/>
      <c r="D85" s="109">
        <v>82</v>
      </c>
      <c r="E85" s="110">
        <v>0</v>
      </c>
      <c r="F85" s="110">
        <v>0</v>
      </c>
      <c r="G85" s="110">
        <v>0</v>
      </c>
      <c r="H85" s="119">
        <v>0</v>
      </c>
      <c r="I85" s="80"/>
      <c r="J85" s="193"/>
      <c r="K85" s="194"/>
      <c r="L85" s="195"/>
      <c r="M85" s="80"/>
      <c r="N85" s="193"/>
      <c r="O85" s="194"/>
      <c r="P85" s="194"/>
      <c r="Q85" s="195"/>
    </row>
    <row r="86" spans="1:17" x14ac:dyDescent="0.25">
      <c r="A86" s="363" t="s">
        <v>238</v>
      </c>
      <c r="B86" s="364"/>
      <c r="C86" s="365"/>
      <c r="D86" s="109">
        <v>83</v>
      </c>
      <c r="E86" s="110">
        <v>0</v>
      </c>
      <c r="F86" s="110">
        <v>0</v>
      </c>
      <c r="G86" s="110">
        <v>0</v>
      </c>
      <c r="H86" s="119">
        <v>0</v>
      </c>
      <c r="I86" s="80"/>
      <c r="J86" s="193"/>
      <c r="K86" s="194"/>
      <c r="L86" s="195"/>
      <c r="M86" s="80"/>
      <c r="N86" s="193"/>
      <c r="O86" s="194"/>
      <c r="P86" s="194"/>
      <c r="Q86" s="195"/>
    </row>
    <row r="87" spans="1:17" x14ac:dyDescent="0.25">
      <c r="A87" s="363" t="s">
        <v>239</v>
      </c>
      <c r="B87" s="364"/>
      <c r="C87" s="365"/>
      <c r="D87" s="109">
        <v>84</v>
      </c>
      <c r="E87" s="110">
        <v>0</v>
      </c>
      <c r="F87" s="110">
        <v>0</v>
      </c>
      <c r="G87" s="110">
        <v>0</v>
      </c>
      <c r="H87" s="119">
        <v>0</v>
      </c>
      <c r="I87" s="80"/>
      <c r="J87" s="193"/>
      <c r="K87" s="194"/>
      <c r="L87" s="195"/>
      <c r="M87" s="80"/>
      <c r="N87" s="193"/>
      <c r="O87" s="194"/>
      <c r="P87" s="194"/>
      <c r="Q87" s="195"/>
    </row>
    <row r="88" spans="1:17" x14ac:dyDescent="0.25">
      <c r="A88" s="363" t="s">
        <v>240</v>
      </c>
      <c r="B88" s="364"/>
      <c r="C88" s="365"/>
      <c r="D88" s="109">
        <v>85</v>
      </c>
      <c r="E88" s="110">
        <v>0</v>
      </c>
      <c r="F88" s="110">
        <v>0</v>
      </c>
      <c r="G88" s="110">
        <v>0</v>
      </c>
      <c r="H88" s="119">
        <v>0</v>
      </c>
      <c r="I88" s="80"/>
      <c r="J88" s="193"/>
      <c r="K88" s="194"/>
      <c r="L88" s="195"/>
      <c r="M88" s="80"/>
      <c r="N88" s="193"/>
      <c r="O88" s="194"/>
      <c r="P88" s="194"/>
      <c r="Q88" s="195"/>
    </row>
    <row r="89" spans="1:17" x14ac:dyDescent="0.25">
      <c r="A89" s="363" t="s">
        <v>241</v>
      </c>
      <c r="B89" s="364"/>
      <c r="C89" s="365"/>
      <c r="D89" s="109">
        <v>86</v>
      </c>
      <c r="E89" s="110">
        <v>0</v>
      </c>
      <c r="F89" s="110">
        <v>0</v>
      </c>
      <c r="G89" s="110">
        <v>0</v>
      </c>
      <c r="H89" s="119">
        <v>0</v>
      </c>
      <c r="I89" s="80"/>
      <c r="J89" s="193"/>
      <c r="K89" s="194"/>
      <c r="L89" s="195"/>
      <c r="M89" s="80"/>
      <c r="N89" s="193"/>
      <c r="O89" s="194"/>
      <c r="P89" s="194"/>
      <c r="Q89" s="195"/>
    </row>
    <row r="90" spans="1:17" x14ac:dyDescent="0.25">
      <c r="A90" s="360" t="s">
        <v>242</v>
      </c>
      <c r="B90" s="361"/>
      <c r="C90" s="362"/>
      <c r="D90" s="109">
        <v>87</v>
      </c>
      <c r="E90" s="110">
        <v>-766018</v>
      </c>
      <c r="F90" s="110">
        <v>832185</v>
      </c>
      <c r="G90" s="110">
        <v>62360</v>
      </c>
      <c r="H90" s="119">
        <v>-334958</v>
      </c>
      <c r="I90" s="80"/>
      <c r="J90" s="193"/>
      <c r="K90" s="194"/>
      <c r="L90" s="195"/>
      <c r="M90" s="80"/>
      <c r="N90" s="193"/>
      <c r="O90" s="194"/>
      <c r="P90" s="194"/>
      <c r="Q90" s="195"/>
    </row>
    <row r="91" spans="1:17" x14ac:dyDescent="0.25">
      <c r="A91" s="363" t="s">
        <v>243</v>
      </c>
      <c r="B91" s="364"/>
      <c r="C91" s="365"/>
      <c r="D91" s="109">
        <v>88</v>
      </c>
      <c r="E91" s="110">
        <v>-766018</v>
      </c>
      <c r="F91" s="110">
        <v>832185</v>
      </c>
      <c r="G91" s="110">
        <v>62360</v>
      </c>
      <c r="H91" s="119">
        <v>-334958</v>
      </c>
      <c r="I91" s="80"/>
      <c r="J91" s="193"/>
      <c r="K91" s="194"/>
      <c r="L91" s="195"/>
      <c r="M91" s="80"/>
      <c r="N91" s="193"/>
      <c r="O91" s="194"/>
      <c r="P91" s="194"/>
      <c r="Q91" s="195"/>
    </row>
    <row r="92" spans="1:17" x14ac:dyDescent="0.25">
      <c r="A92" s="363" t="s">
        <v>244</v>
      </c>
      <c r="B92" s="364"/>
      <c r="C92" s="365"/>
      <c r="D92" s="109">
        <v>89</v>
      </c>
      <c r="E92" s="110">
        <v>0</v>
      </c>
      <c r="F92" s="110">
        <v>0</v>
      </c>
      <c r="G92" s="110">
        <v>0</v>
      </c>
      <c r="H92" s="119">
        <v>0</v>
      </c>
      <c r="I92" s="80"/>
      <c r="J92" s="193"/>
      <c r="K92" s="194"/>
      <c r="L92" s="195"/>
      <c r="M92" s="80"/>
      <c r="N92" s="193"/>
      <c r="O92" s="194"/>
      <c r="P92" s="194"/>
      <c r="Q92" s="195"/>
    </row>
    <row r="93" spans="1:17" x14ac:dyDescent="0.25">
      <c r="A93" s="363" t="s">
        <v>245</v>
      </c>
      <c r="B93" s="364"/>
      <c r="C93" s="365"/>
      <c r="D93" s="109">
        <v>90</v>
      </c>
      <c r="E93" s="110">
        <v>0</v>
      </c>
      <c r="F93" s="110">
        <v>0</v>
      </c>
      <c r="G93" s="110">
        <v>0</v>
      </c>
      <c r="H93" s="119">
        <v>0</v>
      </c>
      <c r="I93" s="80"/>
      <c r="J93" s="193"/>
      <c r="K93" s="194"/>
      <c r="L93" s="195"/>
      <c r="M93" s="80"/>
      <c r="N93" s="193"/>
      <c r="O93" s="194"/>
      <c r="P93" s="194"/>
      <c r="Q93" s="195"/>
    </row>
    <row r="94" spans="1:17" x14ac:dyDescent="0.25">
      <c r="A94" s="363" t="s">
        <v>246</v>
      </c>
      <c r="B94" s="364"/>
      <c r="C94" s="365"/>
      <c r="D94" s="109">
        <v>91</v>
      </c>
      <c r="E94" s="110">
        <v>0</v>
      </c>
      <c r="F94" s="110">
        <v>0</v>
      </c>
      <c r="G94" s="110">
        <v>0</v>
      </c>
      <c r="H94" s="119">
        <v>0</v>
      </c>
      <c r="I94" s="80"/>
      <c r="J94" s="193"/>
      <c r="K94" s="194"/>
      <c r="L94" s="195"/>
      <c r="M94" s="80"/>
      <c r="N94" s="193"/>
      <c r="O94" s="194"/>
      <c r="P94" s="194"/>
      <c r="Q94" s="195"/>
    </row>
    <row r="95" spans="1:17" x14ac:dyDescent="0.25">
      <c r="A95" s="363" t="s">
        <v>247</v>
      </c>
      <c r="B95" s="364"/>
      <c r="C95" s="365"/>
      <c r="D95" s="109">
        <v>92</v>
      </c>
      <c r="E95" s="110">
        <v>0</v>
      </c>
      <c r="F95" s="110">
        <v>0</v>
      </c>
      <c r="G95" s="110">
        <v>0</v>
      </c>
      <c r="H95" s="119">
        <v>0</v>
      </c>
      <c r="I95" s="80"/>
      <c r="J95" s="193"/>
      <c r="K95" s="194"/>
      <c r="L95" s="195"/>
      <c r="M95" s="80"/>
      <c r="N95" s="193"/>
      <c r="O95" s="194"/>
      <c r="P95" s="194"/>
      <c r="Q95" s="195"/>
    </row>
    <row r="96" spans="1:17" x14ac:dyDescent="0.25">
      <c r="A96" s="363" t="s">
        <v>248</v>
      </c>
      <c r="B96" s="364"/>
      <c r="C96" s="365"/>
      <c r="D96" s="109">
        <v>93</v>
      </c>
      <c r="E96" s="110">
        <v>0</v>
      </c>
      <c r="F96" s="110">
        <v>0</v>
      </c>
      <c r="G96" s="110">
        <v>0</v>
      </c>
      <c r="H96" s="119">
        <v>0</v>
      </c>
      <c r="I96" s="80"/>
      <c r="J96" s="193"/>
      <c r="K96" s="194"/>
      <c r="L96" s="195"/>
      <c r="M96" s="80"/>
      <c r="N96" s="193"/>
      <c r="O96" s="194"/>
      <c r="P96" s="194"/>
      <c r="Q96" s="195"/>
    </row>
    <row r="97" spans="1:17" x14ac:dyDescent="0.25">
      <c r="A97" s="363" t="s">
        <v>249</v>
      </c>
      <c r="B97" s="364"/>
      <c r="C97" s="365"/>
      <c r="D97" s="109">
        <v>94</v>
      </c>
      <c r="E97" s="110">
        <v>0</v>
      </c>
      <c r="F97" s="110">
        <v>0</v>
      </c>
      <c r="G97" s="110">
        <v>0</v>
      </c>
      <c r="H97" s="119">
        <v>0</v>
      </c>
      <c r="I97" s="80"/>
      <c r="J97" s="193"/>
      <c r="K97" s="194"/>
      <c r="L97" s="195"/>
      <c r="M97" s="80"/>
      <c r="N97" s="193"/>
      <c r="O97" s="194"/>
      <c r="P97" s="194"/>
      <c r="Q97" s="195"/>
    </row>
    <row r="98" spans="1:17" x14ac:dyDescent="0.25">
      <c r="A98" s="363" t="s">
        <v>250</v>
      </c>
      <c r="B98" s="364"/>
      <c r="C98" s="365"/>
      <c r="D98" s="109">
        <v>95</v>
      </c>
      <c r="E98" s="110">
        <v>0</v>
      </c>
      <c r="F98" s="110">
        <v>0</v>
      </c>
      <c r="G98" s="110">
        <v>0</v>
      </c>
      <c r="H98" s="119">
        <v>0</v>
      </c>
      <c r="I98" s="80"/>
      <c r="J98" s="193"/>
      <c r="K98" s="194"/>
      <c r="L98" s="195"/>
      <c r="M98" s="80"/>
      <c r="N98" s="193"/>
      <c r="O98" s="194"/>
      <c r="P98" s="194"/>
      <c r="Q98" s="195"/>
    </row>
    <row r="99" spans="1:17" x14ac:dyDescent="0.25">
      <c r="A99" s="363" t="s">
        <v>251</v>
      </c>
      <c r="B99" s="364"/>
      <c r="C99" s="365"/>
      <c r="D99" s="109">
        <v>96</v>
      </c>
      <c r="E99" s="110">
        <v>0</v>
      </c>
      <c r="F99" s="110">
        <v>0</v>
      </c>
      <c r="G99" s="110">
        <v>0</v>
      </c>
      <c r="H99" s="119">
        <v>0</v>
      </c>
      <c r="I99" s="80"/>
      <c r="J99" s="193"/>
      <c r="K99" s="194"/>
      <c r="L99" s="195"/>
      <c r="M99" s="80"/>
      <c r="N99" s="193"/>
      <c r="O99" s="194"/>
      <c r="P99" s="194"/>
      <c r="Q99" s="195"/>
    </row>
    <row r="100" spans="1:17" x14ac:dyDescent="0.25">
      <c r="A100" s="360" t="s">
        <v>252</v>
      </c>
      <c r="B100" s="361"/>
      <c r="C100" s="362"/>
      <c r="D100" s="109">
        <v>97</v>
      </c>
      <c r="E100" s="110">
        <v>-766018</v>
      </c>
      <c r="F100" s="110">
        <v>8789972</v>
      </c>
      <c r="G100" s="110">
        <v>62360</v>
      </c>
      <c r="H100" s="119">
        <v>-334958</v>
      </c>
      <c r="I100" s="80"/>
      <c r="J100" s="193">
        <f t="shared" si="15"/>
        <v>-12.474889624003614</v>
      </c>
      <c r="K100" s="194">
        <f t="shared" si="15"/>
        <v>-0.99290555191757157</v>
      </c>
      <c r="L100" s="195">
        <f t="shared" si="15"/>
        <v>-6.3713598460551637</v>
      </c>
      <c r="M100" s="80"/>
      <c r="N100" s="193"/>
      <c r="O100" s="194"/>
      <c r="P100" s="194"/>
      <c r="Q100" s="195"/>
    </row>
    <row r="101" spans="1:17" x14ac:dyDescent="0.25">
      <c r="A101" s="360" t="s">
        <v>253</v>
      </c>
      <c r="B101" s="361"/>
      <c r="C101" s="362"/>
      <c r="D101" s="109">
        <v>98</v>
      </c>
      <c r="E101" s="110">
        <v>6686023</v>
      </c>
      <c r="F101" s="110">
        <v>32613489</v>
      </c>
      <c r="G101" s="110">
        <v>6772486</v>
      </c>
      <c r="H101" s="119">
        <v>911677</v>
      </c>
      <c r="I101" s="80"/>
      <c r="J101" s="193">
        <f t="shared" si="15"/>
        <v>3.8778607252771939</v>
      </c>
      <c r="K101" s="194">
        <f t="shared" si="15"/>
        <v>-0.79234095438240293</v>
      </c>
      <c r="L101" s="195">
        <f t="shared" si="15"/>
        <v>-0.86538517761424683</v>
      </c>
      <c r="M101" s="80"/>
      <c r="N101" s="193"/>
      <c r="O101" s="194"/>
      <c r="P101" s="194"/>
      <c r="Q101" s="195"/>
    </row>
    <row r="102" spans="1:17" x14ac:dyDescent="0.25">
      <c r="A102" s="325" t="s">
        <v>324</v>
      </c>
      <c r="B102" s="326"/>
      <c r="C102" s="326"/>
      <c r="D102" s="326"/>
      <c r="E102" s="326"/>
      <c r="F102" s="326"/>
      <c r="G102" s="326"/>
      <c r="H102" s="375"/>
      <c r="I102" s="80"/>
      <c r="J102" s="325"/>
      <c r="K102" s="326"/>
      <c r="L102" s="326"/>
      <c r="M102" s="80"/>
      <c r="N102" s="327"/>
      <c r="O102" s="328"/>
      <c r="P102" s="328"/>
      <c r="Q102" s="329"/>
    </row>
    <row r="103" spans="1:17" x14ac:dyDescent="0.25">
      <c r="A103" s="376" t="s">
        <v>254</v>
      </c>
      <c r="B103" s="377"/>
      <c r="C103" s="378"/>
      <c r="D103" s="120">
        <v>99</v>
      </c>
      <c r="E103" s="121">
        <v>6686023</v>
      </c>
      <c r="F103" s="121">
        <v>32613489</v>
      </c>
      <c r="G103" s="121">
        <v>6772486</v>
      </c>
      <c r="H103" s="122">
        <v>911677</v>
      </c>
      <c r="I103" s="80"/>
      <c r="J103" s="214">
        <f t="shared" si="15"/>
        <v>3.8778607252771939</v>
      </c>
      <c r="K103" s="215">
        <f t="shared" si="15"/>
        <v>-0.79234095438240293</v>
      </c>
      <c r="L103" s="216">
        <f t="shared" si="15"/>
        <v>-0.86538517761424683</v>
      </c>
      <c r="M103" s="80"/>
      <c r="N103" s="214"/>
      <c r="O103" s="215"/>
      <c r="P103" s="215"/>
      <c r="Q103" s="216"/>
    </row>
    <row r="104" spans="1:17" x14ac:dyDescent="0.25">
      <c r="A104" s="351" t="s">
        <v>255</v>
      </c>
      <c r="B104" s="352"/>
      <c r="C104" s="353"/>
      <c r="D104" s="82">
        <v>100</v>
      </c>
      <c r="E104" s="83">
        <v>7031679</v>
      </c>
      <c r="F104" s="83">
        <v>32508755</v>
      </c>
      <c r="G104" s="83">
        <v>6700446</v>
      </c>
      <c r="H104" s="84">
        <v>809225</v>
      </c>
      <c r="I104" s="80"/>
      <c r="J104" s="193">
        <f t="shared" si="15"/>
        <v>3.6231853018318954</v>
      </c>
      <c r="K104" s="194">
        <f t="shared" si="15"/>
        <v>-0.79388795418341918</v>
      </c>
      <c r="L104" s="195">
        <f t="shared" si="15"/>
        <v>-0.87922818869072294</v>
      </c>
      <c r="M104" s="80"/>
      <c r="N104" s="193"/>
      <c r="O104" s="194"/>
      <c r="P104" s="194"/>
      <c r="Q104" s="195"/>
    </row>
    <row r="105" spans="1:17" ht="16.5" thickBot="1" x14ac:dyDescent="0.3">
      <c r="A105" s="379" t="s">
        <v>256</v>
      </c>
      <c r="B105" s="380"/>
      <c r="C105" s="381"/>
      <c r="D105" s="123">
        <v>101</v>
      </c>
      <c r="E105" s="124">
        <v>-345656</v>
      </c>
      <c r="F105" s="124">
        <v>104734</v>
      </c>
      <c r="G105" s="124">
        <v>72040</v>
      </c>
      <c r="H105" s="125">
        <v>102452</v>
      </c>
      <c r="I105" s="80"/>
      <c r="J105" s="217">
        <f t="shared" si="15"/>
        <v>-1.303000671187539</v>
      </c>
      <c r="K105" s="218">
        <f t="shared" si="15"/>
        <v>-0.31216223957836042</v>
      </c>
      <c r="L105" s="219">
        <f t="shared" si="15"/>
        <v>0.42215435868961687</v>
      </c>
      <c r="M105" s="80"/>
      <c r="N105" s="217"/>
      <c r="O105" s="218"/>
      <c r="P105" s="218"/>
      <c r="Q105" s="219"/>
    </row>
    <row r="106" spans="1:17" ht="16.5" thickTop="1" x14ac:dyDescent="0.25"/>
  </sheetData>
  <mergeCells count="110">
    <mergeCell ref="A102:H102"/>
    <mergeCell ref="A80:H80"/>
    <mergeCell ref="A99:C99"/>
    <mergeCell ref="A100:C100"/>
    <mergeCell ref="A101:C101"/>
    <mergeCell ref="A103:C103"/>
    <mergeCell ref="A104:C104"/>
    <mergeCell ref="A105:C105"/>
    <mergeCell ref="A93:C93"/>
    <mergeCell ref="A94:C94"/>
    <mergeCell ref="A95:C95"/>
    <mergeCell ref="A96:C96"/>
    <mergeCell ref="A97:C97"/>
    <mergeCell ref="A98:C98"/>
    <mergeCell ref="A87:C87"/>
    <mergeCell ref="A88:C88"/>
    <mergeCell ref="A89:C89"/>
    <mergeCell ref="A90:C90"/>
    <mergeCell ref="A91:C91"/>
    <mergeCell ref="A92:C92"/>
    <mergeCell ref="A81:C81"/>
    <mergeCell ref="A82:C82"/>
    <mergeCell ref="A83:C83"/>
    <mergeCell ref="A84:C84"/>
    <mergeCell ref="A85:C85"/>
    <mergeCell ref="A86:C86"/>
    <mergeCell ref="A73:C73"/>
    <mergeCell ref="A74:C74"/>
    <mergeCell ref="A75:C75"/>
    <mergeCell ref="A77:C77"/>
    <mergeCell ref="A78:C78"/>
    <mergeCell ref="A79:C79"/>
    <mergeCell ref="A67:C67"/>
    <mergeCell ref="A68:C68"/>
    <mergeCell ref="A69:C69"/>
    <mergeCell ref="A70:C70"/>
    <mergeCell ref="A71:C71"/>
    <mergeCell ref="A72:C72"/>
    <mergeCell ref="A76:H76"/>
    <mergeCell ref="A61:C61"/>
    <mergeCell ref="A62:C62"/>
    <mergeCell ref="A63:C63"/>
    <mergeCell ref="A64:C64"/>
    <mergeCell ref="A65:C65"/>
    <mergeCell ref="A66:C66"/>
    <mergeCell ref="A55:C55"/>
    <mergeCell ref="A56:C56"/>
    <mergeCell ref="A57:C57"/>
    <mergeCell ref="A58:C58"/>
    <mergeCell ref="A59:C59"/>
    <mergeCell ref="A60:C60"/>
    <mergeCell ref="A49:C49"/>
    <mergeCell ref="A50:C50"/>
    <mergeCell ref="A51:C51"/>
    <mergeCell ref="A52:C52"/>
    <mergeCell ref="A53:C53"/>
    <mergeCell ref="A54:C54"/>
    <mergeCell ref="A43:C43"/>
    <mergeCell ref="A44:C44"/>
    <mergeCell ref="A45:C45"/>
    <mergeCell ref="A46:C46"/>
    <mergeCell ref="A47:C47"/>
    <mergeCell ref="A48:C48"/>
    <mergeCell ref="A37:C37"/>
    <mergeCell ref="A38:C38"/>
    <mergeCell ref="A39:C39"/>
    <mergeCell ref="A40:C40"/>
    <mergeCell ref="A41:C41"/>
    <mergeCell ref="A42:C42"/>
    <mergeCell ref="A31:C31"/>
    <mergeCell ref="A32:C32"/>
    <mergeCell ref="A33:C33"/>
    <mergeCell ref="A34:C34"/>
    <mergeCell ref="A35:C35"/>
    <mergeCell ref="A36:C36"/>
    <mergeCell ref="A26:C26"/>
    <mergeCell ref="A27:C27"/>
    <mergeCell ref="A28:C28"/>
    <mergeCell ref="A29:C29"/>
    <mergeCell ref="A30:C30"/>
    <mergeCell ref="A19:C19"/>
    <mergeCell ref="A20:C20"/>
    <mergeCell ref="A21:C21"/>
    <mergeCell ref="A22:C22"/>
    <mergeCell ref="A23:C23"/>
    <mergeCell ref="A24:C24"/>
    <mergeCell ref="J76:L76"/>
    <mergeCell ref="J80:L80"/>
    <mergeCell ref="N80:Q80"/>
    <mergeCell ref="J102:L102"/>
    <mergeCell ref="N102:Q102"/>
    <mergeCell ref="A1:C1"/>
    <mergeCell ref="A2:C2"/>
    <mergeCell ref="A3:C3"/>
    <mergeCell ref="A4:C4"/>
    <mergeCell ref="A5:C5"/>
    <mergeCell ref="A6:C6"/>
    <mergeCell ref="A13:C13"/>
    <mergeCell ref="A14:C14"/>
    <mergeCell ref="A15:C15"/>
    <mergeCell ref="A16:C16"/>
    <mergeCell ref="A17:C17"/>
    <mergeCell ref="A18:C18"/>
    <mergeCell ref="A7:C7"/>
    <mergeCell ref="A8:C8"/>
    <mergeCell ref="A9:C9"/>
    <mergeCell ref="A10:C10"/>
    <mergeCell ref="A11:C11"/>
    <mergeCell ref="A12:C12"/>
    <mergeCell ref="A25:C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E68E3-9076-495E-8BBE-59ADEA893C37}">
  <dimension ref="A1:F45"/>
  <sheetViews>
    <sheetView tabSelected="1" workbookViewId="0">
      <selection activeCell="F9" sqref="F9"/>
    </sheetView>
  </sheetViews>
  <sheetFormatPr defaultRowHeight="15" x14ac:dyDescent="0.25"/>
  <cols>
    <col min="1" max="1" width="37.5703125" customWidth="1"/>
    <col min="2" max="2" width="84.140625" customWidth="1"/>
    <col min="3" max="3" width="25.28515625" customWidth="1"/>
    <col min="4" max="4" width="18.28515625" customWidth="1"/>
    <col min="5" max="5" width="37.5703125" customWidth="1"/>
    <col min="6" max="6" width="44.28515625" customWidth="1"/>
  </cols>
  <sheetData>
    <row r="1" spans="1:6" ht="15.75" thickBot="1" x14ac:dyDescent="0.3">
      <c r="A1" t="s">
        <v>349</v>
      </c>
    </row>
    <row r="2" spans="1:6" ht="17.25" thickTop="1" thickBot="1" x14ac:dyDescent="0.3">
      <c r="B2" t="s">
        <v>358</v>
      </c>
      <c r="C2" s="2">
        <v>2020</v>
      </c>
      <c r="D2" s="2">
        <v>2021</v>
      </c>
      <c r="E2" s="2">
        <v>2022</v>
      </c>
      <c r="F2" s="2">
        <v>2023</v>
      </c>
    </row>
    <row r="3" spans="1:6" ht="15.75" thickTop="1" x14ac:dyDescent="0.25">
      <c r="A3" s="391" t="s">
        <v>350</v>
      </c>
      <c r="B3" t="s">
        <v>359</v>
      </c>
      <c r="C3" s="393"/>
      <c r="D3" s="393">
        <f>[1]Bilanca!D65/[1]Bilanca!D111</f>
        <v>1.5194940087885365</v>
      </c>
      <c r="E3" s="393">
        <f>[1]Bilanca!E65/[1]Bilanca!E111</f>
        <v>0.97101181263690262</v>
      </c>
      <c r="F3" s="393">
        <f>Bilanca!F65/Bilanca!F111</f>
        <v>0.41664901055327996</v>
      </c>
    </row>
    <row r="4" spans="1:6" x14ac:dyDescent="0.25">
      <c r="A4" s="391"/>
      <c r="C4" s="393"/>
      <c r="D4" s="393"/>
      <c r="E4" s="393"/>
      <c r="F4" s="393"/>
    </row>
    <row r="5" spans="1:6" x14ac:dyDescent="0.25">
      <c r="A5" s="391" t="s">
        <v>351</v>
      </c>
      <c r="B5" t="s">
        <v>360</v>
      </c>
      <c r="C5" s="393">
        <f>([1]Bilanca!C65+[1]Bilanca!C48)/[1]Bilanca!C111</f>
        <v>0.75566108407992627</v>
      </c>
      <c r="D5" s="393">
        <f>([1]Bilanca!D65+[1]Bilanca!D48)/[1]Bilanca!D111</f>
        <v>1.5717964377293681</v>
      </c>
      <c r="E5" s="393">
        <f>([1]Bilanca!E65+[1]Bilanca!E48)/[1]Bilanca!E111</f>
        <v>1.0228601607592065</v>
      </c>
      <c r="F5" s="393">
        <f>(Bilanca!F65 + Bilanca!F48)/Bilanca!F111</f>
        <v>1.2788424286603215</v>
      </c>
    </row>
    <row r="6" spans="1:6" x14ac:dyDescent="0.25">
      <c r="A6" s="391"/>
      <c r="C6" s="393"/>
      <c r="D6" s="393"/>
      <c r="E6" s="393"/>
      <c r="F6" s="393"/>
    </row>
    <row r="7" spans="1:6" x14ac:dyDescent="0.25">
      <c r="A7" s="391" t="s">
        <v>352</v>
      </c>
      <c r="B7" t="s">
        <v>361</v>
      </c>
      <c r="C7" s="393">
        <f>[1]Bilanca!C39/[1]Bilanca!C111</f>
        <v>0.78878096557779342</v>
      </c>
      <c r="D7" s="393">
        <f>[1]Bilanca!D39/[1]Bilanca!D111</f>
        <v>1.6594185414834051</v>
      </c>
      <c r="E7" s="393">
        <f>[1]Bilanca!E39/[1]Bilanca!E111</f>
        <v>1.2770819099054487</v>
      </c>
      <c r="F7" s="393">
        <f>Bilanca!F39/Bilanca!F111</f>
        <v>1.3335585756750079</v>
      </c>
    </row>
    <row r="8" spans="1:6" x14ac:dyDescent="0.25">
      <c r="A8" s="391"/>
      <c r="C8" s="393"/>
      <c r="D8" s="393"/>
      <c r="E8" s="393"/>
      <c r="F8" s="393"/>
    </row>
    <row r="9" spans="1:6" x14ac:dyDescent="0.25">
      <c r="A9" s="391" t="s">
        <v>353</v>
      </c>
      <c r="B9" t="s">
        <v>362</v>
      </c>
      <c r="C9" s="393">
        <f>[1]Bilanca!C4/([1]Bilanca!C69+[1]Bilanca!C99)</f>
        <v>1.0621075466841745</v>
      </c>
      <c r="D9" s="393">
        <f>[1]Bilanca!D4/([1]Bilanca!D69+[1]Bilanca!D99)</f>
        <v>0.95717767445046109</v>
      </c>
      <c r="E9" s="393">
        <f>[1]Bilanca!E4/([1]Bilanca!E69+[1]Bilanca!E99)</f>
        <v>1.008130052525321</v>
      </c>
      <c r="F9" s="393" t="s">
        <v>365</v>
      </c>
    </row>
    <row r="10" spans="1:6" x14ac:dyDescent="0.25">
      <c r="C10" s="393"/>
      <c r="D10" s="393"/>
      <c r="E10" s="393"/>
      <c r="F10" s="393"/>
    </row>
    <row r="12" spans="1:6" x14ac:dyDescent="0.25">
      <c r="A12" t="s">
        <v>354</v>
      </c>
    </row>
    <row r="14" spans="1:6" x14ac:dyDescent="0.25">
      <c r="A14" s="392" t="s">
        <v>355</v>
      </c>
    </row>
    <row r="15" spans="1:6" x14ac:dyDescent="0.25">
      <c r="A15" s="391" t="s">
        <v>356</v>
      </c>
      <c r="B15" t="s">
        <v>363</v>
      </c>
      <c r="C15" s="394">
        <f>([1]Bilanca!C99+[1]Bilanca!C111)/[1]Bilanca!C67</f>
        <v>0.55261874052402604</v>
      </c>
      <c r="D15" s="394">
        <f>([1]Bilanca!D99+[1]Bilanca!D111)/[1]Bilanca!D67</f>
        <v>0.4843354075658291</v>
      </c>
      <c r="E15" s="394">
        <f>([1]Bilanca!E99+[1]Bilanca!E111)/[1]Bilanca!E67</f>
        <v>0.44273719305094117</v>
      </c>
      <c r="F15" s="394">
        <f>([1]Bilanca!F99+[1]Bilanca!F111)/[1]Bilanca!F67</f>
        <v>0.42284156749740431</v>
      </c>
    </row>
    <row r="16" spans="1:6" x14ac:dyDescent="0.25">
      <c r="A16" s="391"/>
    </row>
    <row r="17" spans="1:6" x14ac:dyDescent="0.25">
      <c r="A17" s="391" t="s">
        <v>357</v>
      </c>
      <c r="B17" t="s">
        <v>364</v>
      </c>
      <c r="C17" s="394">
        <f>[1]Bilanca!C69 / [1]Bilanca!C127</f>
        <v>0.41628355856704036</v>
      </c>
      <c r="D17" s="394">
        <f>[1]Bilanca!D69 / [1]Bilanca!D127</f>
        <v>0.47892327074196461</v>
      </c>
      <c r="E17" s="394">
        <f>[1]Bilanca!E69 / [1]Bilanca!E127</f>
        <v>0.5177210590476623</v>
      </c>
      <c r="F17" s="394">
        <f>[1]Bilanca!F69 / [1]Bilanca!F127</f>
        <v>0.54080726360883857</v>
      </c>
    </row>
    <row r="18" spans="1:6" x14ac:dyDescent="0.25">
      <c r="A18" s="391"/>
      <c r="C18" s="395"/>
    </row>
    <row r="19" spans="1:6" x14ac:dyDescent="0.25">
      <c r="A19" s="391" t="s">
        <v>326</v>
      </c>
      <c r="B19" t="s">
        <v>339</v>
      </c>
      <c r="C19" s="393">
        <f>([1]Bilanca!C99+[1]Bilanca!C111)/[1]Bilanca!C69</f>
        <v>1.3275055647796612</v>
      </c>
      <c r="D19" s="393">
        <f>([1]Bilanca!D99+[1]Bilanca!D111)/[1]Bilanca!D69</f>
        <v>1.0113006344742443</v>
      </c>
      <c r="E19" s="393">
        <f>([1]Bilanca!E99+[1]Bilanca!E111)/[1]Bilanca!E69</f>
        <v>0.85516550913603462</v>
      </c>
      <c r="F19" s="393">
        <f>([1]Bilanca!F99+[1]Bilanca!F111)/[1]Bilanca!F69</f>
        <v>0.78187109521376941</v>
      </c>
    </row>
    <row r="21" spans="1:6" x14ac:dyDescent="0.25">
      <c r="A21" s="392" t="s">
        <v>327</v>
      </c>
    </row>
    <row r="23" spans="1:6" x14ac:dyDescent="0.25">
      <c r="A23" t="s">
        <v>328</v>
      </c>
      <c r="B23" t="s">
        <v>340</v>
      </c>
      <c r="C23" s="393">
        <f>([1]RDG!E77+[1]RDG!E45)/[1]RDG!E45</f>
        <v>-4.6896757425573012</v>
      </c>
      <c r="D23" s="393">
        <f>([1]RDG!F77+[1]RDG!F45)/[1]RDG!F45</f>
        <v>2.6406545077871786</v>
      </c>
      <c r="E23" s="393">
        <f>([1]RDG!G77+[1]RDG!G45)/[1]RDG!G45</f>
        <v>3.6952279519346325</v>
      </c>
      <c r="F23" s="393">
        <f>([1]RDG!H77+[1]RDG!H45)/[1]RDG!H45</f>
        <v>4.9051790823990959</v>
      </c>
    </row>
    <row r="25" spans="1:6" x14ac:dyDescent="0.25">
      <c r="A25" t="s">
        <v>329</v>
      </c>
      <c r="B25" t="s">
        <v>341</v>
      </c>
      <c r="C25" s="393">
        <f>([1]Bilanca!C99+[1]Bilanca!C111)/([1]Bilanca!C86+[1]RDG!E18)</f>
        <v>3.1359416903223729</v>
      </c>
      <c r="D25" s="393">
        <f>([1]Bilanca!D99+[1]Bilanca!D111)/([1]Bilanca!D86+[1]RDG!F18)</f>
        <v>3.7397191347653393</v>
      </c>
      <c r="E25" s="393">
        <f>([1]Bilanca!E99+[1]Bilanca!E111)/([1]Bilanca!E86+[1]RDG!G18)</f>
        <v>3.3484423502179017</v>
      </c>
      <c r="F25" s="393">
        <f>([1]Bilanca!F99+[1]Bilanca!F111)/([1]Bilanca!F86+[1]RDG!H18)</f>
        <v>3.2364798862395783</v>
      </c>
    </row>
    <row r="28" spans="1:6" x14ac:dyDescent="0.25">
      <c r="A28" t="s">
        <v>330</v>
      </c>
    </row>
    <row r="30" spans="1:6" x14ac:dyDescent="0.25">
      <c r="A30" t="s">
        <v>331</v>
      </c>
      <c r="B30" t="s">
        <v>342</v>
      </c>
      <c r="C30" s="393">
        <f>[1]RDG!E54/[1]Bilanca!C67</f>
        <v>0.10130000101692209</v>
      </c>
      <c r="D30" s="393">
        <f>[1]RDG!F54/[1]Bilanca!D67</f>
        <v>0.24298815756135508</v>
      </c>
      <c r="E30" s="393">
        <f>[1]RDG!G54/[1]Bilanca!E67</f>
        <v>0.38960268074121562</v>
      </c>
      <c r="F30" s="393">
        <f>[1]RDG!H54/[1]Bilanca!F67</f>
        <v>0.45428232262797696</v>
      </c>
    </row>
    <row r="32" spans="1:6" x14ac:dyDescent="0.25">
      <c r="A32" t="s">
        <v>332</v>
      </c>
      <c r="B32" t="s">
        <v>343</v>
      </c>
      <c r="C32" s="393">
        <f>[1]RDG!E54/[1]Bilanca!C39</f>
        <v>0.94550761893568613</v>
      </c>
      <c r="D32" s="393">
        <f>[1]RDG!F54/[1]Bilanca!D39</f>
        <v>1.379284025331404</v>
      </c>
      <c r="E32" s="393">
        <f>[1]RDG!G54/[1]Bilanca!E39</f>
        <v>2.8264782119189116</v>
      </c>
      <c r="F32" s="393">
        <f>[1]RDG!H54/[1]Bilanca!F39</f>
        <v>3.9753749028314296</v>
      </c>
    </row>
    <row r="34" spans="1:6" x14ac:dyDescent="0.25">
      <c r="A34" t="s">
        <v>333</v>
      </c>
      <c r="B34" t="s">
        <v>344</v>
      </c>
      <c r="C34" s="393">
        <f>[1]RDG!E2/[1]Bilanca!C48</f>
        <v>16.812541495665538</v>
      </c>
      <c r="D34" s="393">
        <f>[1]RDG!F2/[1]Bilanca!D48</f>
        <v>42.82582991898429</v>
      </c>
      <c r="E34" s="393">
        <f>[1]RDG!G2/[1]Bilanca!E48</f>
        <v>68.22928850970554</v>
      </c>
      <c r="F34" s="393">
        <f>[1]RDG!H2/[1]Bilanca!F48</f>
        <v>60.029393739408</v>
      </c>
    </row>
    <row r="36" spans="1:6" x14ac:dyDescent="0.25">
      <c r="A36" t="s">
        <v>334</v>
      </c>
      <c r="B36" t="s">
        <v>345</v>
      </c>
      <c r="C36" s="393">
        <f>365/C34</f>
        <v>21.709983591362501</v>
      </c>
      <c r="D36" s="393">
        <f t="shared" ref="D36:F36" si="0">365/D34</f>
        <v>8.5228937930797439</v>
      </c>
      <c r="E36" s="393">
        <f t="shared" si="0"/>
        <v>5.3496087673269397</v>
      </c>
      <c r="F36" s="393">
        <f t="shared" si="0"/>
        <v>6.0803545940259163</v>
      </c>
    </row>
    <row r="39" spans="1:6" x14ac:dyDescent="0.25">
      <c r="A39" t="s">
        <v>335</v>
      </c>
    </row>
    <row r="41" spans="1:6" x14ac:dyDescent="0.25">
      <c r="A41" t="s">
        <v>336</v>
      </c>
      <c r="B41" t="s">
        <v>346</v>
      </c>
      <c r="C41" s="393">
        <f>[1]RDG!E54/[1]RDG!E55</f>
        <v>0.58174512095160247</v>
      </c>
      <c r="D41" s="393">
        <f>[1]RDG!F54/[1]RDG!F55</f>
        <v>1.0642885319148403</v>
      </c>
      <c r="E41" s="393">
        <f>[1]RDG!G54/[1]RDG!G55</f>
        <v>1.0877968444397565</v>
      </c>
      <c r="F41" s="393">
        <f>[1]RDG!H54/[1]RDG!H55</f>
        <v>1.0978103983873715</v>
      </c>
    </row>
    <row r="43" spans="1:6" x14ac:dyDescent="0.25">
      <c r="A43" t="s">
        <v>337</v>
      </c>
      <c r="B43" t="s">
        <v>347</v>
      </c>
      <c r="C43" s="393">
        <f>[1]RDG!E2/[1]RDG!E8</f>
        <v>0.63119059675347433</v>
      </c>
      <c r="D43" s="393">
        <f>[1]RDG!F2/[1]RDG!F8</f>
        <v>1.0908902392426543</v>
      </c>
      <c r="E43" s="393">
        <f>[1]RDG!G2/[1]RDG!G8</f>
        <v>1.1035301712893217</v>
      </c>
      <c r="F43" s="393">
        <f>[1]RDG!H2/[1]RDG!H8</f>
        <v>1.1285649228150449</v>
      </c>
    </row>
    <row r="45" spans="1:6" x14ac:dyDescent="0.25">
      <c r="A45" t="s">
        <v>338</v>
      </c>
      <c r="B45" t="s">
        <v>348</v>
      </c>
      <c r="C45" s="393">
        <f>[1]RDG!E31/[1]RDG!E42</f>
        <v>0.16906883380415838</v>
      </c>
      <c r="D45" s="393">
        <f>[1]RDG!F31/[1]RDG!F42</f>
        <v>0.4961458464666138</v>
      </c>
      <c r="E45" s="393">
        <f>[1]RDG!G31/[1]RDG!G42</f>
        <v>0.67151377825969027</v>
      </c>
      <c r="F45" s="393">
        <f>[1]RDG!H31/[1]RDG!H42</f>
        <v>0.28002904296841219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1285D-77CA-44EB-B401-7EB876F83650}">
  <dimension ref="A1:O55"/>
  <sheetViews>
    <sheetView topLeftCell="B1" workbookViewId="0">
      <selection activeCell="H3" sqref="H3:J22"/>
    </sheetView>
  </sheetViews>
  <sheetFormatPr defaultColWidth="8.85546875" defaultRowHeight="15" customHeight="1" x14ac:dyDescent="0.25"/>
  <cols>
    <col min="1" max="1" width="75.7109375" style="171" customWidth="1"/>
    <col min="2" max="2" width="9" style="171" bestFit="1" customWidth="1"/>
    <col min="3" max="4" width="14.28515625" style="171" bestFit="1" customWidth="1"/>
    <col min="5" max="6" width="16.28515625" style="171" bestFit="1" customWidth="1"/>
    <col min="7" max="7" width="27.140625" style="171" bestFit="1" customWidth="1"/>
    <col min="8" max="10" width="16.28515625" style="171" bestFit="1" customWidth="1"/>
    <col min="11" max="11" width="23.85546875" style="171" bestFit="1" customWidth="1"/>
    <col min="12" max="15" width="16.28515625" style="171" bestFit="1" customWidth="1"/>
    <col min="16" max="16384" width="8.85546875" style="171"/>
  </cols>
  <sheetData>
    <row r="1" spans="1:15" s="129" customFormat="1" ht="15" customHeight="1" thickTop="1" thickBot="1" x14ac:dyDescent="0.25">
      <c r="A1" s="128"/>
      <c r="B1" s="76" t="s">
        <v>0</v>
      </c>
      <c r="C1" s="76">
        <v>2020</v>
      </c>
      <c r="D1" s="76">
        <v>2021</v>
      </c>
      <c r="E1" s="76">
        <v>2022</v>
      </c>
      <c r="F1" s="76">
        <v>2023</v>
      </c>
      <c r="G1" s="3" t="s">
        <v>310</v>
      </c>
      <c r="H1" s="76" t="s">
        <v>1</v>
      </c>
      <c r="I1" s="76" t="s">
        <v>2</v>
      </c>
      <c r="J1" s="76" t="s">
        <v>3</v>
      </c>
      <c r="K1" s="3" t="s">
        <v>4</v>
      </c>
      <c r="L1" s="76">
        <v>2020</v>
      </c>
      <c r="M1" s="76">
        <v>2021</v>
      </c>
      <c r="N1" s="76">
        <v>2022</v>
      </c>
      <c r="O1" s="76">
        <v>2023</v>
      </c>
    </row>
    <row r="2" spans="1:15" s="130" customFormat="1" ht="15" customHeight="1" thickTop="1" thickBot="1" x14ac:dyDescent="0.25">
      <c r="A2" s="385" t="s">
        <v>257</v>
      </c>
      <c r="B2" s="386"/>
      <c r="C2" s="387"/>
      <c r="D2" s="387"/>
      <c r="E2" s="387"/>
      <c r="F2" s="388"/>
      <c r="H2" s="5"/>
      <c r="I2" s="6"/>
      <c r="J2" s="7"/>
      <c r="K2" s="4"/>
      <c r="L2" s="5"/>
      <c r="M2" s="6"/>
      <c r="N2" s="6"/>
      <c r="O2" s="7"/>
    </row>
    <row r="3" spans="1:15" s="130" customFormat="1" ht="15" customHeight="1" thickTop="1" thickBot="1" x14ac:dyDescent="0.3">
      <c r="A3" s="131" t="s">
        <v>258</v>
      </c>
      <c r="B3" s="132">
        <v>1</v>
      </c>
      <c r="C3" s="133">
        <v>1350313.3585506668</v>
      </c>
      <c r="D3" s="133">
        <v>3703742.9159201006</v>
      </c>
      <c r="E3" s="133">
        <v>6487038</v>
      </c>
      <c r="F3" s="134">
        <v>1745617</v>
      </c>
      <c r="H3" s="172">
        <f>(D3-C3)/C3</f>
        <v>1.7428766015433947</v>
      </c>
      <c r="I3" s="172">
        <f t="shared" ref="I3:J3" si="0">(E3-D3)/D3</f>
        <v>0.75148171654037721</v>
      </c>
      <c r="J3" s="172">
        <f t="shared" si="0"/>
        <v>-0.73090692547199509</v>
      </c>
      <c r="L3" s="172"/>
      <c r="M3" s="173"/>
      <c r="N3" s="173"/>
      <c r="O3" s="174"/>
    </row>
    <row r="4" spans="1:15" s="130" customFormat="1" ht="15" customHeight="1" thickTop="1" thickBot="1" x14ac:dyDescent="0.3">
      <c r="A4" s="135" t="s">
        <v>259</v>
      </c>
      <c r="B4" s="136">
        <v>2</v>
      </c>
      <c r="C4" s="137">
        <v>2130965.160262791</v>
      </c>
      <c r="D4" s="137">
        <v>2302921.627181631</v>
      </c>
      <c r="E4" s="137">
        <v>3109417</v>
      </c>
      <c r="F4" s="138">
        <v>4161595.21</v>
      </c>
      <c r="H4" s="172">
        <f t="shared" ref="H4:H22" si="1">(D4-C4)/C4</f>
        <v>8.0694170944415805E-2</v>
      </c>
      <c r="I4" s="172">
        <f t="shared" ref="I4:I22" si="2">(E4-D4)/D4</f>
        <v>0.35020530585983367</v>
      </c>
      <c r="J4" s="172">
        <f t="shared" ref="J4:J22" si="3">(F4-E4)/E4</f>
        <v>0.3383844013202475</v>
      </c>
      <c r="L4" s="175"/>
      <c r="M4" s="137"/>
      <c r="N4" s="137"/>
      <c r="O4" s="138"/>
    </row>
    <row r="5" spans="1:15" s="130" customFormat="1" ht="15" customHeight="1" thickTop="1" thickBot="1" x14ac:dyDescent="0.3">
      <c r="A5" s="139" t="s">
        <v>260</v>
      </c>
      <c r="B5" s="140">
        <v>3</v>
      </c>
      <c r="C5" s="141">
        <v>1884127.2811732695</v>
      </c>
      <c r="D5" s="141">
        <v>2069659.6987192249</v>
      </c>
      <c r="E5" s="141">
        <v>2571984</v>
      </c>
      <c r="F5" s="142">
        <v>3558981</v>
      </c>
      <c r="H5" s="172">
        <f t="shared" si="1"/>
        <v>9.8471276011895578E-2</v>
      </c>
      <c r="I5" s="172">
        <f t="shared" si="2"/>
        <v>0.24270864509350512</v>
      </c>
      <c r="J5" s="172">
        <f t="shared" si="3"/>
        <v>0.38374927682287291</v>
      </c>
      <c r="L5" s="176"/>
      <c r="M5" s="141"/>
      <c r="N5" s="141"/>
      <c r="O5" s="142"/>
    </row>
    <row r="6" spans="1:15" s="130" customFormat="1" ht="15" customHeight="1" thickTop="1" thickBot="1" x14ac:dyDescent="0.3">
      <c r="A6" s="139" t="s">
        <v>261</v>
      </c>
      <c r="B6" s="140">
        <v>4</v>
      </c>
      <c r="C6" s="141">
        <v>95236.047514765407</v>
      </c>
      <c r="D6" s="141">
        <v>-13377.397305726989</v>
      </c>
      <c r="E6" s="141">
        <v>-23579</v>
      </c>
      <c r="F6" s="142">
        <v>-11412</v>
      </c>
      <c r="H6" s="172">
        <f t="shared" si="1"/>
        <v>-1.1404656918763134</v>
      </c>
      <c r="I6" s="172">
        <f t="shared" si="2"/>
        <v>0.76259996329073743</v>
      </c>
      <c r="J6" s="172">
        <f t="shared" si="3"/>
        <v>-0.51601000890623017</v>
      </c>
      <c r="L6" s="176"/>
      <c r="M6" s="141"/>
      <c r="N6" s="141"/>
      <c r="O6" s="142"/>
    </row>
    <row r="7" spans="1:15" s="130" customFormat="1" ht="15" customHeight="1" thickTop="1" thickBot="1" x14ac:dyDescent="0.3">
      <c r="A7" s="139" t="s">
        <v>262</v>
      </c>
      <c r="B7" s="140">
        <v>5</v>
      </c>
      <c r="C7" s="141">
        <v>0</v>
      </c>
      <c r="D7" s="141">
        <v>44172.672373747424</v>
      </c>
      <c r="E7" s="141">
        <v>450428</v>
      </c>
      <c r="F7" s="142">
        <v>1018323</v>
      </c>
      <c r="H7" s="172" t="e">
        <f t="shared" si="1"/>
        <v>#DIV/0!</v>
      </c>
      <c r="I7" s="172">
        <f t="shared" si="2"/>
        <v>9.1969832431441727</v>
      </c>
      <c r="J7" s="172">
        <f t="shared" si="3"/>
        <v>1.2607897377605299</v>
      </c>
      <c r="L7" s="176"/>
      <c r="M7" s="141"/>
      <c r="N7" s="141"/>
      <c r="O7" s="142"/>
    </row>
    <row r="8" spans="1:15" s="130" customFormat="1" ht="15" customHeight="1" thickTop="1" thickBot="1" x14ac:dyDescent="0.3">
      <c r="A8" s="139" t="s">
        <v>263</v>
      </c>
      <c r="B8" s="140">
        <v>6</v>
      </c>
      <c r="C8" s="141">
        <v>-63852.146791426101</v>
      </c>
      <c r="D8" s="141">
        <v>-67105.050102860172</v>
      </c>
      <c r="E8" s="141">
        <v>-73769</v>
      </c>
      <c r="F8" s="142">
        <v>-100898</v>
      </c>
      <c r="H8" s="172">
        <f t="shared" si="1"/>
        <v>5.0944306102341769E-2</v>
      </c>
      <c r="I8" s="172">
        <f t="shared" si="2"/>
        <v>9.9306235326926534E-2</v>
      </c>
      <c r="J8" s="172">
        <f t="shared" si="3"/>
        <v>0.36775610351231547</v>
      </c>
      <c r="L8" s="176"/>
      <c r="M8" s="141"/>
      <c r="N8" s="141"/>
      <c r="O8" s="142"/>
    </row>
    <row r="9" spans="1:15" s="130" customFormat="1" ht="15" customHeight="1" thickTop="1" thickBot="1" x14ac:dyDescent="0.3">
      <c r="A9" s="139" t="s">
        <v>264</v>
      </c>
      <c r="B9" s="140">
        <v>7</v>
      </c>
      <c r="C9" s="141">
        <v>331968.54469440569</v>
      </c>
      <c r="D9" s="141">
        <v>231519.01254230537</v>
      </c>
      <c r="E9" s="141">
        <v>140490</v>
      </c>
      <c r="F9" s="142">
        <v>150664</v>
      </c>
      <c r="H9" s="172">
        <f t="shared" si="1"/>
        <v>-0.30258750040480292</v>
      </c>
      <c r="I9" s="172">
        <f t="shared" si="2"/>
        <v>-0.39318158600763586</v>
      </c>
      <c r="J9" s="172">
        <f t="shared" si="3"/>
        <v>7.2417965691508296E-2</v>
      </c>
      <c r="L9" s="176"/>
      <c r="M9" s="141"/>
      <c r="N9" s="141"/>
      <c r="O9" s="142"/>
    </row>
    <row r="10" spans="1:15" s="130" customFormat="1" ht="15" customHeight="1" thickTop="1" thickBot="1" x14ac:dyDescent="0.3">
      <c r="A10" s="139" t="s">
        <v>265</v>
      </c>
      <c r="B10" s="140">
        <v>8</v>
      </c>
      <c r="C10" s="141">
        <v>0</v>
      </c>
      <c r="D10" s="141">
        <v>0</v>
      </c>
      <c r="E10" s="141">
        <v>0</v>
      </c>
      <c r="F10" s="142">
        <v>0</v>
      </c>
      <c r="H10" s="172" t="e">
        <f t="shared" si="1"/>
        <v>#DIV/0!</v>
      </c>
      <c r="I10" s="172" t="e">
        <f t="shared" si="2"/>
        <v>#DIV/0!</v>
      </c>
      <c r="J10" s="172" t="e">
        <f t="shared" si="3"/>
        <v>#DIV/0!</v>
      </c>
      <c r="L10" s="176"/>
      <c r="M10" s="141"/>
      <c r="N10" s="141"/>
      <c r="O10" s="142"/>
    </row>
    <row r="11" spans="1:15" s="130" customFormat="1" ht="15" customHeight="1" thickTop="1" thickBot="1" x14ac:dyDescent="0.3">
      <c r="A11" s="139" t="s">
        <v>266</v>
      </c>
      <c r="B11" s="140">
        <v>9</v>
      </c>
      <c r="C11" s="141">
        <v>11777.6892959055</v>
      </c>
      <c r="D11" s="141">
        <v>0</v>
      </c>
      <c r="E11" s="141">
        <v>43863</v>
      </c>
      <c r="F11" s="142">
        <v>-336658</v>
      </c>
      <c r="H11" s="172">
        <f t="shared" si="1"/>
        <v>-1</v>
      </c>
      <c r="I11" s="172" t="e">
        <f t="shared" si="2"/>
        <v>#DIV/0!</v>
      </c>
      <c r="J11" s="172">
        <f t="shared" si="3"/>
        <v>-8.6752160134965681</v>
      </c>
      <c r="L11" s="176"/>
      <c r="M11" s="141"/>
      <c r="N11" s="141"/>
      <c r="O11" s="142"/>
    </row>
    <row r="12" spans="1:15" s="130" customFormat="1" ht="15" customHeight="1" thickTop="1" thickBot="1" x14ac:dyDescent="0.3">
      <c r="A12" s="139" t="s">
        <v>267</v>
      </c>
      <c r="B12" s="140">
        <v>10</v>
      </c>
      <c r="C12" s="141">
        <v>-128292.255624129</v>
      </c>
      <c r="D12" s="141">
        <v>38052.690954940605</v>
      </c>
      <c r="E12" s="141">
        <v>0</v>
      </c>
      <c r="F12" s="142">
        <v>-117404.79</v>
      </c>
      <c r="H12" s="172">
        <f t="shared" si="1"/>
        <v>-1.2966094155085048</v>
      </c>
      <c r="I12" s="172">
        <f t="shared" si="2"/>
        <v>-1</v>
      </c>
      <c r="J12" s="172" t="e">
        <f t="shared" si="3"/>
        <v>#DIV/0!</v>
      </c>
      <c r="L12" s="176"/>
      <c r="M12" s="141"/>
      <c r="N12" s="141"/>
      <c r="O12" s="142"/>
    </row>
    <row r="13" spans="1:15" s="130" customFormat="1" ht="15" customHeight="1" thickTop="1" thickBot="1" x14ac:dyDescent="0.3">
      <c r="A13" s="143" t="s">
        <v>268</v>
      </c>
      <c r="B13" s="144">
        <v>11</v>
      </c>
      <c r="C13" s="145">
        <v>3481278.5188134578</v>
      </c>
      <c r="D13" s="145">
        <v>6006664.5431017317</v>
      </c>
      <c r="E13" s="145">
        <v>9596455</v>
      </c>
      <c r="F13" s="146">
        <v>5907212.21</v>
      </c>
      <c r="H13" s="172">
        <f t="shared" si="1"/>
        <v>0.72541912709386269</v>
      </c>
      <c r="I13" s="172">
        <f t="shared" si="2"/>
        <v>0.59763458257726609</v>
      </c>
      <c r="J13" s="172">
        <f t="shared" si="3"/>
        <v>-0.38443808573061616</v>
      </c>
      <c r="L13" s="177"/>
      <c r="M13" s="145"/>
      <c r="N13" s="145"/>
      <c r="O13" s="146"/>
    </row>
    <row r="14" spans="1:15" s="130" customFormat="1" ht="15" customHeight="1" thickTop="1" thickBot="1" x14ac:dyDescent="0.3">
      <c r="A14" s="135" t="s">
        <v>269</v>
      </c>
      <c r="B14" s="136">
        <v>12</v>
      </c>
      <c r="C14" s="137">
        <v>2929685.314221249</v>
      </c>
      <c r="D14" s="137">
        <v>2068235.4502621274</v>
      </c>
      <c r="E14" s="137">
        <v>1605481</v>
      </c>
      <c r="F14" s="138">
        <v>861816.79</v>
      </c>
      <c r="H14" s="172">
        <f t="shared" si="1"/>
        <v>-0.29404177294314865</v>
      </c>
      <c r="I14" s="172">
        <f t="shared" si="2"/>
        <v>-0.2237436024043965</v>
      </c>
      <c r="J14" s="172">
        <f t="shared" si="3"/>
        <v>-0.46320337020494168</v>
      </c>
      <c r="L14" s="175"/>
      <c r="M14" s="137"/>
      <c r="N14" s="137"/>
      <c r="O14" s="138"/>
    </row>
    <row r="15" spans="1:15" s="130" customFormat="1" ht="15" customHeight="1" thickTop="1" thickBot="1" x14ac:dyDescent="0.3">
      <c r="A15" s="147" t="s">
        <v>270</v>
      </c>
      <c r="B15" s="148">
        <v>13</v>
      </c>
      <c r="C15" s="149">
        <v>4610384.7634215942</v>
      </c>
      <c r="D15" s="149">
        <v>969387.21879354957</v>
      </c>
      <c r="E15" s="149">
        <v>1526557</v>
      </c>
      <c r="F15" s="150">
        <v>13379062</v>
      </c>
      <c r="H15" s="172">
        <f t="shared" si="1"/>
        <v>-0.78973832585848658</v>
      </c>
      <c r="I15" s="172">
        <f t="shared" si="2"/>
        <v>0.57476493438801046</v>
      </c>
      <c r="J15" s="172">
        <f t="shared" si="3"/>
        <v>7.7642072978604793</v>
      </c>
      <c r="L15" s="178"/>
      <c r="M15" s="149"/>
      <c r="N15" s="149"/>
      <c r="O15" s="150"/>
    </row>
    <row r="16" spans="1:15" s="130" customFormat="1" ht="15" customHeight="1" thickTop="1" thickBot="1" x14ac:dyDescent="0.3">
      <c r="A16" s="147" t="s">
        <v>271</v>
      </c>
      <c r="B16" s="148">
        <v>14</v>
      </c>
      <c r="C16" s="149">
        <v>-3254670.3829053021</v>
      </c>
      <c r="D16" s="149">
        <v>1900965.2929855995</v>
      </c>
      <c r="E16" s="149">
        <v>-3328221</v>
      </c>
      <c r="F16" s="150">
        <v>-12786384</v>
      </c>
      <c r="H16" s="172">
        <f t="shared" si="1"/>
        <v>-1.5840730609680638</v>
      </c>
      <c r="I16" s="172">
        <f t="shared" si="2"/>
        <v>-2.7508057681436124</v>
      </c>
      <c r="J16" s="172">
        <f t="shared" si="3"/>
        <v>2.8418073799786732</v>
      </c>
      <c r="L16" s="178"/>
      <c r="M16" s="149"/>
      <c r="N16" s="149"/>
      <c r="O16" s="150"/>
    </row>
    <row r="17" spans="1:15" s="130" customFormat="1" ht="15" customHeight="1" thickTop="1" thickBot="1" x14ac:dyDescent="0.3">
      <c r="A17" s="147" t="s">
        <v>272</v>
      </c>
      <c r="B17" s="148">
        <v>15</v>
      </c>
      <c r="C17" s="149">
        <v>128637.60037162386</v>
      </c>
      <c r="D17" s="149">
        <v>-199890.10551463268</v>
      </c>
      <c r="E17" s="149">
        <v>-221451</v>
      </c>
      <c r="F17" s="150">
        <v>366166.79</v>
      </c>
      <c r="H17" s="172">
        <f t="shared" si="1"/>
        <v>-2.5539010750913103</v>
      </c>
      <c r="I17" s="172">
        <f t="shared" si="2"/>
        <v>0.10786374057813973</v>
      </c>
      <c r="J17" s="172">
        <f t="shared" si="3"/>
        <v>-2.6534889885347099</v>
      </c>
      <c r="L17" s="178"/>
      <c r="M17" s="149"/>
      <c r="N17" s="149"/>
      <c r="O17" s="150"/>
    </row>
    <row r="18" spans="1:15" s="130" customFormat="1" ht="15" customHeight="1" thickTop="1" thickBot="1" x14ac:dyDescent="0.3">
      <c r="A18" s="147" t="s">
        <v>273</v>
      </c>
      <c r="B18" s="148">
        <v>16</v>
      </c>
      <c r="C18" s="149">
        <v>1445333.3333333333</v>
      </c>
      <c r="D18" s="149">
        <v>-602226.95600238896</v>
      </c>
      <c r="E18" s="149">
        <v>3628596</v>
      </c>
      <c r="F18" s="150">
        <v>-97028</v>
      </c>
      <c r="H18" s="172">
        <f t="shared" si="1"/>
        <v>-1.4166699418835715</v>
      </c>
      <c r="I18" s="172">
        <f t="shared" si="2"/>
        <v>-7.0252965494716344</v>
      </c>
      <c r="J18" s="172">
        <f t="shared" si="3"/>
        <v>-1.0267398189272103</v>
      </c>
      <c r="L18" s="178"/>
      <c r="M18" s="149"/>
      <c r="N18" s="149"/>
      <c r="O18" s="150"/>
    </row>
    <row r="19" spans="1:15" s="130" customFormat="1" ht="15" customHeight="1" thickTop="1" thickBot="1" x14ac:dyDescent="0.3">
      <c r="A19" s="143" t="s">
        <v>274</v>
      </c>
      <c r="B19" s="144">
        <v>17</v>
      </c>
      <c r="C19" s="145">
        <v>6410963.8330347063</v>
      </c>
      <c r="D19" s="145">
        <v>8074899.9933638591</v>
      </c>
      <c r="E19" s="145">
        <v>11201936</v>
      </c>
      <c r="F19" s="146">
        <v>6769029</v>
      </c>
      <c r="H19" s="172">
        <f t="shared" si="1"/>
        <v>0.25954539811239408</v>
      </c>
      <c r="I19" s="172">
        <f t="shared" si="2"/>
        <v>0.38725383710089434</v>
      </c>
      <c r="J19" s="172">
        <f t="shared" si="3"/>
        <v>-0.39572686364214188</v>
      </c>
      <c r="L19" s="177"/>
      <c r="M19" s="145"/>
      <c r="N19" s="145"/>
      <c r="O19" s="146"/>
    </row>
    <row r="20" spans="1:15" s="130" customFormat="1" ht="15" customHeight="1" thickTop="1" thickBot="1" x14ac:dyDescent="0.3">
      <c r="A20" s="151" t="s">
        <v>275</v>
      </c>
      <c r="B20" s="148">
        <v>18</v>
      </c>
      <c r="C20" s="149">
        <v>-339667.39664211293</v>
      </c>
      <c r="D20" s="149">
        <v>-173857.85387218793</v>
      </c>
      <c r="E20" s="149">
        <v>-142927</v>
      </c>
      <c r="F20" s="150">
        <v>-145035</v>
      </c>
      <c r="H20" s="172">
        <f t="shared" si="1"/>
        <v>-0.48815265877469105</v>
      </c>
      <c r="I20" s="172">
        <f t="shared" si="2"/>
        <v>-0.17790886740685774</v>
      </c>
      <c r="J20" s="172">
        <f t="shared" si="3"/>
        <v>1.4748787842744897E-2</v>
      </c>
      <c r="L20" s="178"/>
      <c r="M20" s="149"/>
      <c r="N20" s="149"/>
      <c r="O20" s="150"/>
    </row>
    <row r="21" spans="1:15" s="130" customFormat="1" ht="15" customHeight="1" thickTop="1" thickBot="1" x14ac:dyDescent="0.3">
      <c r="A21" s="151" t="s">
        <v>276</v>
      </c>
      <c r="B21" s="148">
        <v>19</v>
      </c>
      <c r="C21" s="149">
        <v>-235725.79467781537</v>
      </c>
      <c r="D21" s="149">
        <v>-175021.70017917579</v>
      </c>
      <c r="E21" s="149">
        <v>-312514</v>
      </c>
      <c r="F21" s="150">
        <v>-614872</v>
      </c>
      <c r="H21" s="172">
        <f t="shared" si="1"/>
        <v>-0.2575199484706735</v>
      </c>
      <c r="I21" s="172">
        <f t="shared" si="2"/>
        <v>0.78557287284987265</v>
      </c>
      <c r="J21" s="172">
        <f t="shared" si="3"/>
        <v>0.96750225589893568</v>
      </c>
      <c r="L21" s="178"/>
      <c r="M21" s="149"/>
      <c r="N21" s="149"/>
      <c r="O21" s="150"/>
    </row>
    <row r="22" spans="1:15" s="130" customFormat="1" ht="15" customHeight="1" thickTop="1" thickBot="1" x14ac:dyDescent="0.3">
      <c r="A22" s="152" t="s">
        <v>277</v>
      </c>
      <c r="B22" s="153">
        <v>20</v>
      </c>
      <c r="C22" s="154">
        <v>5835570.6417147787</v>
      </c>
      <c r="D22" s="154">
        <v>7726020.4393124953</v>
      </c>
      <c r="E22" s="154">
        <v>10746495</v>
      </c>
      <c r="F22" s="155">
        <v>6009122</v>
      </c>
      <c r="H22" s="172">
        <f t="shared" si="1"/>
        <v>0.32395285973990184</v>
      </c>
      <c r="I22" s="172">
        <f t="shared" si="2"/>
        <v>0.39094830054012691</v>
      </c>
      <c r="J22" s="172">
        <f t="shared" si="3"/>
        <v>-0.44082959141561967</v>
      </c>
      <c r="L22" s="186"/>
      <c r="M22" s="187"/>
      <c r="N22" s="187"/>
      <c r="O22" s="188"/>
    </row>
    <row r="23" spans="1:15" s="130" customFormat="1" ht="15" customHeight="1" thickTop="1" thickBot="1" x14ac:dyDescent="0.3">
      <c r="A23" s="385" t="s">
        <v>278</v>
      </c>
      <c r="B23" s="386"/>
      <c r="C23" s="387"/>
      <c r="D23" s="387"/>
      <c r="E23" s="387"/>
      <c r="F23" s="388"/>
      <c r="H23" s="385"/>
      <c r="I23" s="386"/>
      <c r="J23" s="388"/>
      <c r="L23" s="385"/>
      <c r="M23" s="386"/>
      <c r="N23" s="387"/>
      <c r="O23" s="189"/>
    </row>
    <row r="24" spans="1:15" s="130" customFormat="1" ht="15" customHeight="1" thickTop="1" x14ac:dyDescent="0.25">
      <c r="A24" s="131" t="s">
        <v>279</v>
      </c>
      <c r="B24" s="132">
        <v>21</v>
      </c>
      <c r="C24" s="133">
        <v>145016.65671245602</v>
      </c>
      <c r="D24" s="133">
        <v>27645.76282434136</v>
      </c>
      <c r="E24" s="133">
        <v>99861</v>
      </c>
      <c r="F24" s="134">
        <v>23309</v>
      </c>
      <c r="H24" s="178"/>
      <c r="I24" s="149"/>
      <c r="J24" s="150"/>
      <c r="L24" s="172"/>
      <c r="M24" s="173"/>
      <c r="N24" s="173"/>
      <c r="O24" s="174"/>
    </row>
    <row r="25" spans="1:15" s="130" customFormat="1" ht="15" customHeight="1" x14ac:dyDescent="0.25">
      <c r="A25" s="151" t="s">
        <v>280</v>
      </c>
      <c r="B25" s="148">
        <v>22</v>
      </c>
      <c r="C25" s="149">
        <v>0</v>
      </c>
      <c r="D25" s="149">
        <v>0</v>
      </c>
      <c r="E25" s="149">
        <v>0</v>
      </c>
      <c r="F25" s="150">
        <v>0</v>
      </c>
      <c r="H25" s="178"/>
      <c r="I25" s="149"/>
      <c r="J25" s="150"/>
      <c r="L25" s="178"/>
      <c r="M25" s="149"/>
      <c r="N25" s="149"/>
      <c r="O25" s="150"/>
    </row>
    <row r="26" spans="1:15" s="130" customFormat="1" ht="15" customHeight="1" x14ac:dyDescent="0.25">
      <c r="A26" s="151" t="s">
        <v>281</v>
      </c>
      <c r="B26" s="148">
        <v>23</v>
      </c>
      <c r="C26" s="149">
        <v>63852.146791426101</v>
      </c>
      <c r="D26" s="149">
        <v>0</v>
      </c>
      <c r="E26" s="149">
        <v>0</v>
      </c>
      <c r="F26" s="150">
        <v>100898</v>
      </c>
      <c r="H26" s="178"/>
      <c r="I26" s="149"/>
      <c r="J26" s="150"/>
      <c r="L26" s="178"/>
      <c r="M26" s="149"/>
      <c r="N26" s="149"/>
      <c r="O26" s="150"/>
    </row>
    <row r="27" spans="1:15" s="130" customFormat="1" ht="15" customHeight="1" x14ac:dyDescent="0.25">
      <c r="A27" s="151" t="s">
        <v>282</v>
      </c>
      <c r="B27" s="148">
        <v>24</v>
      </c>
      <c r="C27" s="149">
        <v>0</v>
      </c>
      <c r="D27" s="149">
        <v>0</v>
      </c>
      <c r="E27" s="149">
        <v>0</v>
      </c>
      <c r="F27" s="150">
        <v>0</v>
      </c>
      <c r="H27" s="178"/>
      <c r="I27" s="149"/>
      <c r="J27" s="150"/>
      <c r="L27" s="178"/>
      <c r="M27" s="149"/>
      <c r="N27" s="149"/>
      <c r="O27" s="150"/>
    </row>
    <row r="28" spans="1:15" s="130" customFormat="1" ht="15" customHeight="1" x14ac:dyDescent="0.25">
      <c r="A28" s="151" t="s">
        <v>283</v>
      </c>
      <c r="B28" s="148">
        <v>25</v>
      </c>
      <c r="C28" s="149">
        <v>40932.908620346403</v>
      </c>
      <c r="D28" s="149">
        <v>0</v>
      </c>
      <c r="E28" s="149">
        <v>0</v>
      </c>
      <c r="F28" s="150">
        <v>0</v>
      </c>
      <c r="H28" s="178"/>
      <c r="I28" s="149"/>
      <c r="J28" s="150"/>
      <c r="L28" s="178"/>
      <c r="M28" s="149"/>
      <c r="N28" s="149"/>
      <c r="O28" s="150"/>
    </row>
    <row r="29" spans="1:15" s="130" customFormat="1" ht="15" customHeight="1" x14ac:dyDescent="0.25">
      <c r="A29" s="151" t="s">
        <v>284</v>
      </c>
      <c r="B29" s="148">
        <v>26</v>
      </c>
      <c r="C29" s="149">
        <v>376477.93483310106</v>
      </c>
      <c r="D29" s="149">
        <v>1352.9763089786979</v>
      </c>
      <c r="E29" s="149">
        <v>60</v>
      </c>
      <c r="F29" s="150">
        <v>1475</v>
      </c>
      <c r="H29" s="178"/>
      <c r="I29" s="149"/>
      <c r="J29" s="150"/>
      <c r="L29" s="178"/>
      <c r="M29" s="149"/>
      <c r="N29" s="149"/>
      <c r="O29" s="150"/>
    </row>
    <row r="30" spans="1:15" s="130" customFormat="1" ht="15" customHeight="1" x14ac:dyDescent="0.25">
      <c r="A30" s="143" t="s">
        <v>285</v>
      </c>
      <c r="B30" s="144">
        <v>27</v>
      </c>
      <c r="C30" s="145">
        <v>626279.64695732959</v>
      </c>
      <c r="D30" s="145">
        <v>28998.739133320061</v>
      </c>
      <c r="E30" s="145">
        <v>99921</v>
      </c>
      <c r="F30" s="146">
        <v>125682</v>
      </c>
      <c r="H30" s="177"/>
      <c r="I30" s="145"/>
      <c r="J30" s="146"/>
      <c r="L30" s="177"/>
      <c r="M30" s="145"/>
      <c r="N30" s="145"/>
      <c r="O30" s="146"/>
    </row>
    <row r="31" spans="1:15" s="130" customFormat="1" ht="15" customHeight="1" x14ac:dyDescent="0.25">
      <c r="A31" s="151" t="s">
        <v>286</v>
      </c>
      <c r="B31" s="148">
        <v>28</v>
      </c>
      <c r="C31" s="149">
        <v>-597759.90443957795</v>
      </c>
      <c r="D31" s="149">
        <v>-832492.40161921817</v>
      </c>
      <c r="E31" s="149">
        <v>-2083907</v>
      </c>
      <c r="F31" s="150">
        <v>-2362399</v>
      </c>
      <c r="H31" s="178"/>
      <c r="I31" s="149"/>
      <c r="J31" s="150"/>
      <c r="L31" s="178"/>
      <c r="M31" s="149"/>
      <c r="N31" s="149"/>
      <c r="O31" s="150"/>
    </row>
    <row r="32" spans="1:15" s="130" customFormat="1" ht="15" customHeight="1" x14ac:dyDescent="0.25">
      <c r="A32" s="151" t="s">
        <v>287</v>
      </c>
      <c r="B32" s="148">
        <v>29</v>
      </c>
      <c r="C32" s="149">
        <v>0</v>
      </c>
      <c r="D32" s="149">
        <v>0</v>
      </c>
      <c r="E32" s="149">
        <v>0</v>
      </c>
      <c r="F32" s="150">
        <v>0</v>
      </c>
      <c r="H32" s="178"/>
      <c r="I32" s="149"/>
      <c r="J32" s="150"/>
      <c r="L32" s="178"/>
      <c r="M32" s="149"/>
      <c r="N32" s="149"/>
      <c r="O32" s="150"/>
    </row>
    <row r="33" spans="1:15" s="130" customFormat="1" ht="15" customHeight="1" x14ac:dyDescent="0.25">
      <c r="A33" s="151" t="s">
        <v>288</v>
      </c>
      <c r="B33" s="148">
        <v>30</v>
      </c>
      <c r="C33" s="149">
        <v>0</v>
      </c>
      <c r="D33" s="149">
        <v>0</v>
      </c>
      <c r="E33" s="149">
        <v>0</v>
      </c>
      <c r="F33" s="150">
        <v>-3816</v>
      </c>
      <c r="H33" s="178"/>
      <c r="I33" s="149"/>
      <c r="J33" s="150"/>
      <c r="L33" s="178"/>
      <c r="M33" s="149"/>
      <c r="N33" s="149"/>
      <c r="O33" s="150"/>
    </row>
    <row r="34" spans="1:15" s="130" customFormat="1" ht="15" customHeight="1" x14ac:dyDescent="0.25">
      <c r="A34" s="151" t="s">
        <v>289</v>
      </c>
      <c r="B34" s="148">
        <v>31</v>
      </c>
      <c r="C34" s="149">
        <v>-3981.6842524387812</v>
      </c>
      <c r="D34" s="149">
        <v>0</v>
      </c>
      <c r="E34" s="149">
        <v>-4097034</v>
      </c>
      <c r="F34" s="150">
        <v>-4507332</v>
      </c>
      <c r="H34" s="178"/>
      <c r="I34" s="149"/>
      <c r="J34" s="150"/>
      <c r="L34" s="178"/>
      <c r="M34" s="149"/>
      <c r="N34" s="149"/>
      <c r="O34" s="150"/>
    </row>
    <row r="35" spans="1:15" s="130" customFormat="1" ht="15" customHeight="1" x14ac:dyDescent="0.25">
      <c r="A35" s="151" t="s">
        <v>290</v>
      </c>
      <c r="B35" s="148">
        <v>32</v>
      </c>
      <c r="C35" s="149">
        <v>-66070.741256884998</v>
      </c>
      <c r="D35" s="149">
        <v>0</v>
      </c>
      <c r="E35" s="149">
        <v>-132867</v>
      </c>
      <c r="F35" s="150">
        <v>-132723</v>
      </c>
      <c r="H35" s="178"/>
      <c r="I35" s="149"/>
      <c r="J35" s="150"/>
      <c r="L35" s="178"/>
      <c r="M35" s="149"/>
      <c r="N35" s="149"/>
      <c r="O35" s="150"/>
    </row>
    <row r="36" spans="1:15" s="130" customFormat="1" ht="15" customHeight="1" x14ac:dyDescent="0.25">
      <c r="A36" s="143" t="s">
        <v>291</v>
      </c>
      <c r="B36" s="144">
        <v>33</v>
      </c>
      <c r="C36" s="145">
        <v>-667812.32994890166</v>
      </c>
      <c r="D36" s="145">
        <v>-832492.40161921817</v>
      </c>
      <c r="E36" s="145">
        <v>-6313808</v>
      </c>
      <c r="F36" s="146">
        <v>-7006270</v>
      </c>
      <c r="H36" s="177"/>
      <c r="I36" s="145"/>
      <c r="J36" s="146"/>
      <c r="L36" s="177"/>
      <c r="M36" s="145"/>
      <c r="N36" s="145"/>
      <c r="O36" s="146"/>
    </row>
    <row r="37" spans="1:15" s="130" customFormat="1" ht="15" customHeight="1" thickBot="1" x14ac:dyDescent="0.3">
      <c r="A37" s="152" t="s">
        <v>292</v>
      </c>
      <c r="B37" s="153">
        <v>34</v>
      </c>
      <c r="C37" s="154">
        <v>-41532.682991572103</v>
      </c>
      <c r="D37" s="154">
        <v>-803493.66248589812</v>
      </c>
      <c r="E37" s="154">
        <v>-6213887</v>
      </c>
      <c r="F37" s="155">
        <v>-6880588</v>
      </c>
      <c r="H37" s="179"/>
      <c r="I37" s="180"/>
      <c r="J37" s="181"/>
      <c r="L37" s="186"/>
      <c r="M37" s="187"/>
      <c r="N37" s="187"/>
      <c r="O37" s="188"/>
    </row>
    <row r="38" spans="1:15" s="130" customFormat="1" ht="15" customHeight="1" thickTop="1" thickBot="1" x14ac:dyDescent="0.3">
      <c r="A38" s="385" t="s">
        <v>293</v>
      </c>
      <c r="B38" s="386"/>
      <c r="C38" s="387"/>
      <c r="D38" s="387"/>
      <c r="E38" s="387"/>
      <c r="F38" s="388"/>
      <c r="H38" s="385"/>
      <c r="I38" s="386"/>
      <c r="J38" s="388"/>
      <c r="L38" s="385"/>
      <c r="M38" s="386"/>
      <c r="N38" s="387"/>
      <c r="O38" s="189"/>
    </row>
    <row r="39" spans="1:15" s="130" customFormat="1" ht="15" customHeight="1" thickTop="1" x14ac:dyDescent="0.25">
      <c r="A39" s="131" t="s">
        <v>294</v>
      </c>
      <c r="B39" s="132">
        <v>35</v>
      </c>
      <c r="C39" s="133">
        <v>0</v>
      </c>
      <c r="D39" s="133">
        <v>0</v>
      </c>
      <c r="E39" s="133">
        <v>0</v>
      </c>
      <c r="F39" s="134">
        <v>1</v>
      </c>
      <c r="H39" s="178"/>
      <c r="I39" s="149"/>
      <c r="J39" s="150"/>
      <c r="L39" s="172"/>
      <c r="M39" s="173"/>
      <c r="N39" s="173"/>
      <c r="O39" s="174"/>
    </row>
    <row r="40" spans="1:15" s="130" customFormat="1" ht="15" customHeight="1" x14ac:dyDescent="0.25">
      <c r="A40" s="151" t="s">
        <v>295</v>
      </c>
      <c r="B40" s="148">
        <v>36</v>
      </c>
      <c r="C40" s="149">
        <v>0</v>
      </c>
      <c r="D40" s="149">
        <v>13420452.584776694</v>
      </c>
      <c r="E40" s="149">
        <v>0</v>
      </c>
      <c r="F40" s="150">
        <v>0</v>
      </c>
      <c r="H40" s="178"/>
      <c r="I40" s="149"/>
      <c r="J40" s="150"/>
      <c r="L40" s="178"/>
      <c r="M40" s="149"/>
      <c r="N40" s="149"/>
      <c r="O40" s="150"/>
    </row>
    <row r="41" spans="1:15" s="130" customFormat="1" ht="15" customHeight="1" x14ac:dyDescent="0.25">
      <c r="A41" s="151" t="s">
        <v>296</v>
      </c>
      <c r="B41" s="148">
        <v>37</v>
      </c>
      <c r="C41" s="149">
        <v>13771995.752870129</v>
      </c>
      <c r="D41" s="149">
        <v>6972406.7954077907</v>
      </c>
      <c r="E41" s="149">
        <v>639498</v>
      </c>
      <c r="F41" s="150">
        <v>2630000</v>
      </c>
      <c r="H41" s="178"/>
      <c r="I41" s="149"/>
      <c r="J41" s="150"/>
      <c r="L41" s="178"/>
      <c r="M41" s="149"/>
      <c r="N41" s="149"/>
      <c r="O41" s="150"/>
    </row>
    <row r="42" spans="1:15" s="130" customFormat="1" ht="15" customHeight="1" x14ac:dyDescent="0.25">
      <c r="A42" s="151" t="s">
        <v>297</v>
      </c>
      <c r="B42" s="148">
        <v>38</v>
      </c>
      <c r="C42" s="149">
        <v>0</v>
      </c>
      <c r="D42" s="149">
        <v>0</v>
      </c>
      <c r="E42" s="149">
        <v>73769</v>
      </c>
      <c r="F42" s="150">
        <v>412609</v>
      </c>
      <c r="H42" s="178"/>
      <c r="I42" s="149"/>
      <c r="J42" s="150"/>
      <c r="L42" s="178"/>
      <c r="M42" s="149"/>
      <c r="N42" s="149"/>
      <c r="O42" s="150"/>
    </row>
    <row r="43" spans="1:15" s="130" customFormat="1" ht="15" customHeight="1" x14ac:dyDescent="0.25">
      <c r="A43" s="143" t="s">
        <v>298</v>
      </c>
      <c r="B43" s="144">
        <v>39</v>
      </c>
      <c r="C43" s="156">
        <v>13771995.752870129</v>
      </c>
      <c r="D43" s="156">
        <v>20392859.380184483</v>
      </c>
      <c r="E43" s="156">
        <v>713267</v>
      </c>
      <c r="F43" s="157">
        <v>3042610</v>
      </c>
      <c r="H43" s="182"/>
      <c r="I43" s="156"/>
      <c r="J43" s="157"/>
      <c r="L43" s="182"/>
      <c r="M43" s="156"/>
      <c r="N43" s="156"/>
      <c r="O43" s="157"/>
    </row>
    <row r="44" spans="1:15" s="130" customFormat="1" ht="15" customHeight="1" x14ac:dyDescent="0.25">
      <c r="A44" s="151" t="s">
        <v>299</v>
      </c>
      <c r="B44" s="148">
        <v>40</v>
      </c>
      <c r="C44" s="149">
        <v>-16508477.536664674</v>
      </c>
      <c r="D44" s="149">
        <v>-11019303.603424247</v>
      </c>
      <c r="E44" s="149">
        <v>-1763711</v>
      </c>
      <c r="F44" s="150">
        <v>-1465560</v>
      </c>
      <c r="H44" s="178"/>
      <c r="I44" s="149"/>
      <c r="J44" s="150"/>
      <c r="L44" s="178"/>
      <c r="M44" s="149"/>
      <c r="N44" s="149"/>
      <c r="O44" s="150"/>
    </row>
    <row r="45" spans="1:15" s="130" customFormat="1" ht="15" customHeight="1" x14ac:dyDescent="0.25">
      <c r="A45" s="151" t="s">
        <v>300</v>
      </c>
      <c r="B45" s="148">
        <v>41</v>
      </c>
      <c r="C45" s="149">
        <v>0</v>
      </c>
      <c r="D45" s="149">
        <v>-204244.47541309972</v>
      </c>
      <c r="E45" s="149">
        <v>-1289773</v>
      </c>
      <c r="F45" s="150">
        <v>-2584250</v>
      </c>
      <c r="H45" s="178"/>
      <c r="I45" s="149"/>
      <c r="J45" s="150"/>
      <c r="L45" s="178"/>
      <c r="M45" s="149"/>
      <c r="N45" s="149"/>
      <c r="O45" s="150"/>
    </row>
    <row r="46" spans="1:15" s="130" customFormat="1" ht="15" customHeight="1" x14ac:dyDescent="0.25">
      <c r="A46" s="151" t="s">
        <v>301</v>
      </c>
      <c r="B46" s="148">
        <v>42</v>
      </c>
      <c r="C46" s="149">
        <v>0</v>
      </c>
      <c r="D46" s="149">
        <v>-5213.0864689096816</v>
      </c>
      <c r="E46" s="149">
        <v>-5084</v>
      </c>
      <c r="F46" s="150">
        <v>-4433</v>
      </c>
      <c r="H46" s="178"/>
      <c r="I46" s="149"/>
      <c r="J46" s="150"/>
      <c r="L46" s="178"/>
      <c r="M46" s="149"/>
      <c r="N46" s="149"/>
      <c r="O46" s="150"/>
    </row>
    <row r="47" spans="1:15" s="130" customFormat="1" ht="15" customHeight="1" x14ac:dyDescent="0.25">
      <c r="A47" s="151" t="s">
        <v>302</v>
      </c>
      <c r="B47" s="148">
        <v>43</v>
      </c>
      <c r="C47" s="149">
        <v>-386136.1736014334</v>
      </c>
      <c r="D47" s="149">
        <v>-545478.13391731365</v>
      </c>
      <c r="E47" s="149">
        <v>-667615</v>
      </c>
      <c r="F47" s="150">
        <v>-809253</v>
      </c>
      <c r="H47" s="178"/>
      <c r="I47" s="149"/>
      <c r="J47" s="150"/>
      <c r="L47" s="178"/>
      <c r="M47" s="149"/>
      <c r="N47" s="149"/>
      <c r="O47" s="150"/>
    </row>
    <row r="48" spans="1:15" s="130" customFormat="1" ht="15" customHeight="1" x14ac:dyDescent="0.25">
      <c r="A48" s="151" t="s">
        <v>303</v>
      </c>
      <c r="B48" s="148">
        <v>44</v>
      </c>
      <c r="C48" s="149">
        <v>-823757.78087464324</v>
      </c>
      <c r="D48" s="149">
        <v>-914283.36319596518</v>
      </c>
      <c r="E48" s="149">
        <v>-1257915</v>
      </c>
      <c r="F48" s="150">
        <v>-2784137</v>
      </c>
      <c r="H48" s="178"/>
      <c r="I48" s="149"/>
      <c r="J48" s="150"/>
      <c r="L48" s="178"/>
      <c r="M48" s="149"/>
      <c r="N48" s="149"/>
      <c r="O48" s="150"/>
    </row>
    <row r="49" spans="1:15" s="130" customFormat="1" ht="15" customHeight="1" x14ac:dyDescent="0.25">
      <c r="A49" s="143" t="s">
        <v>304</v>
      </c>
      <c r="B49" s="144">
        <v>45</v>
      </c>
      <c r="C49" s="156">
        <v>-17718371.491140753</v>
      </c>
      <c r="D49" s="156">
        <v>-12688522.662419535</v>
      </c>
      <c r="E49" s="156">
        <v>-4984098</v>
      </c>
      <c r="F49" s="157">
        <v>-7647633</v>
      </c>
      <c r="H49" s="182"/>
      <c r="I49" s="156"/>
      <c r="J49" s="157"/>
      <c r="L49" s="182"/>
      <c r="M49" s="156"/>
      <c r="N49" s="156"/>
      <c r="O49" s="157"/>
    </row>
    <row r="50" spans="1:15" s="130" customFormat="1" ht="15" customHeight="1" x14ac:dyDescent="0.25">
      <c r="A50" s="158" t="s">
        <v>305</v>
      </c>
      <c r="B50" s="159">
        <v>46</v>
      </c>
      <c r="C50" s="160">
        <v>-3946375.7382706217</v>
      </c>
      <c r="D50" s="160">
        <v>7704336.7177649476</v>
      </c>
      <c r="E50" s="160">
        <v>-4270831</v>
      </c>
      <c r="F50" s="161">
        <v>-4605023</v>
      </c>
      <c r="H50" s="183"/>
      <c r="I50" s="160"/>
      <c r="J50" s="161"/>
      <c r="L50" s="183"/>
      <c r="M50" s="160"/>
      <c r="N50" s="160"/>
      <c r="O50" s="161"/>
    </row>
    <row r="51" spans="1:15" s="130" customFormat="1" ht="15" customHeight="1" x14ac:dyDescent="0.25">
      <c r="A51" s="151" t="s">
        <v>306</v>
      </c>
      <c r="B51" s="148">
        <v>47</v>
      </c>
      <c r="C51" s="149">
        <v>0</v>
      </c>
      <c r="D51" s="149">
        <v>0</v>
      </c>
      <c r="E51" s="149">
        <v>0</v>
      </c>
      <c r="F51" s="150">
        <v>0</v>
      </c>
      <c r="H51" s="178"/>
      <c r="I51" s="149"/>
      <c r="J51" s="150"/>
      <c r="L51" s="178"/>
      <c r="M51" s="149"/>
      <c r="N51" s="149"/>
      <c r="O51" s="150"/>
    </row>
    <row r="52" spans="1:15" s="130" customFormat="1" ht="15" customHeight="1" x14ac:dyDescent="0.25">
      <c r="A52" s="162" t="s">
        <v>307</v>
      </c>
      <c r="B52" s="163">
        <v>48</v>
      </c>
      <c r="C52" s="164">
        <v>1847662.2204525846</v>
      </c>
      <c r="D52" s="164">
        <v>14626863.494591545</v>
      </c>
      <c r="E52" s="164">
        <v>261777</v>
      </c>
      <c r="F52" s="165">
        <v>-5476489</v>
      </c>
      <c r="H52" s="184"/>
      <c r="I52" s="164"/>
      <c r="J52" s="165"/>
      <c r="L52" s="184"/>
      <c r="M52" s="164"/>
      <c r="N52" s="164"/>
      <c r="O52" s="165"/>
    </row>
    <row r="53" spans="1:15" s="130" customFormat="1" ht="15" customHeight="1" x14ac:dyDescent="0.25">
      <c r="A53" s="166" t="s">
        <v>308</v>
      </c>
      <c r="B53" s="148">
        <v>49</v>
      </c>
      <c r="C53" s="149">
        <v>2078958.5241223704</v>
      </c>
      <c r="D53" s="149">
        <v>3926620.7445749552</v>
      </c>
      <c r="E53" s="149">
        <v>18553484</v>
      </c>
      <c r="F53" s="150">
        <v>18815261</v>
      </c>
      <c r="H53" s="178"/>
      <c r="I53" s="149"/>
      <c r="J53" s="150"/>
      <c r="L53" s="178"/>
      <c r="M53" s="149"/>
      <c r="N53" s="149"/>
      <c r="O53" s="150"/>
    </row>
    <row r="54" spans="1:15" s="130" customFormat="1" ht="15" customHeight="1" thickBot="1" x14ac:dyDescent="0.3">
      <c r="A54" s="167" t="s">
        <v>309</v>
      </c>
      <c r="B54" s="168">
        <v>50</v>
      </c>
      <c r="C54" s="169">
        <v>3926620.7445749552</v>
      </c>
      <c r="D54" s="169">
        <v>18553484.239166498</v>
      </c>
      <c r="E54" s="169">
        <v>18815261</v>
      </c>
      <c r="F54" s="170">
        <v>13338772</v>
      </c>
      <c r="H54" s="185"/>
      <c r="I54" s="169"/>
      <c r="J54" s="170"/>
      <c r="L54" s="185"/>
      <c r="M54" s="169"/>
      <c r="N54" s="169"/>
      <c r="O54" s="170"/>
    </row>
    <row r="55" spans="1:15" ht="15" customHeight="1" thickTop="1" x14ac:dyDescent="0.25"/>
  </sheetData>
  <mergeCells count="7">
    <mergeCell ref="L23:N23"/>
    <mergeCell ref="L38:N38"/>
    <mergeCell ref="A2:F2"/>
    <mergeCell ref="A23:F23"/>
    <mergeCell ref="A38:F38"/>
    <mergeCell ref="H23:J23"/>
    <mergeCell ref="H38:J3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1466A-1837-4291-8082-0CC53FF1B742}">
  <dimension ref="A1:J30"/>
  <sheetViews>
    <sheetView workbookViewId="0">
      <selection sqref="A1:XFD1048576"/>
    </sheetView>
  </sheetViews>
  <sheetFormatPr defaultRowHeight="15" x14ac:dyDescent="0.25"/>
  <cols>
    <col min="10" max="10" width="128.140625" customWidth="1"/>
  </cols>
  <sheetData>
    <row r="1" spans="1:10" x14ac:dyDescent="0.25">
      <c r="A1" s="389" t="s">
        <v>322</v>
      </c>
      <c r="B1" s="390"/>
      <c r="C1" s="390"/>
      <c r="D1" s="390"/>
      <c r="E1" s="390"/>
      <c r="F1" s="390"/>
      <c r="G1" s="390"/>
      <c r="H1" s="390"/>
      <c r="I1" s="390"/>
      <c r="J1" s="390"/>
    </row>
    <row r="2" spans="1:10" x14ac:dyDescent="0.25">
      <c r="A2" s="390"/>
      <c r="B2" s="390"/>
      <c r="C2" s="390"/>
      <c r="D2" s="390"/>
      <c r="E2" s="390"/>
      <c r="F2" s="390"/>
      <c r="G2" s="390"/>
      <c r="H2" s="390"/>
      <c r="I2" s="390"/>
      <c r="J2" s="390"/>
    </row>
    <row r="3" spans="1:10" x14ac:dyDescent="0.25">
      <c r="A3" s="390"/>
      <c r="B3" s="390"/>
      <c r="C3" s="390"/>
      <c r="D3" s="390"/>
      <c r="E3" s="390"/>
      <c r="F3" s="390"/>
      <c r="G3" s="390"/>
      <c r="H3" s="390"/>
      <c r="I3" s="390"/>
      <c r="J3" s="390"/>
    </row>
    <row r="4" spans="1:10" x14ac:dyDescent="0.25">
      <c r="A4" s="390"/>
      <c r="B4" s="390"/>
      <c r="C4" s="390"/>
      <c r="D4" s="390"/>
      <c r="E4" s="390"/>
      <c r="F4" s="390"/>
      <c r="G4" s="390"/>
      <c r="H4" s="390"/>
      <c r="I4" s="390"/>
      <c r="J4" s="390"/>
    </row>
    <row r="5" spans="1:10" x14ac:dyDescent="0.25">
      <c r="A5" s="390"/>
      <c r="B5" s="390"/>
      <c r="C5" s="390"/>
      <c r="D5" s="390"/>
      <c r="E5" s="390"/>
      <c r="F5" s="390"/>
      <c r="G5" s="390"/>
      <c r="H5" s="390"/>
      <c r="I5" s="390"/>
      <c r="J5" s="390"/>
    </row>
    <row r="6" spans="1:10" x14ac:dyDescent="0.25">
      <c r="A6" s="390"/>
      <c r="B6" s="390"/>
      <c r="C6" s="390"/>
      <c r="D6" s="390"/>
      <c r="E6" s="390"/>
      <c r="F6" s="390"/>
      <c r="G6" s="390"/>
      <c r="H6" s="390"/>
      <c r="I6" s="390"/>
      <c r="J6" s="390"/>
    </row>
    <row r="7" spans="1:10" x14ac:dyDescent="0.25">
      <c r="A7" s="390"/>
      <c r="B7" s="390"/>
      <c r="C7" s="390"/>
      <c r="D7" s="390"/>
      <c r="E7" s="390"/>
      <c r="F7" s="390"/>
      <c r="G7" s="390"/>
      <c r="H7" s="390"/>
      <c r="I7" s="390"/>
      <c r="J7" s="390"/>
    </row>
    <row r="8" spans="1:10" x14ac:dyDescent="0.25">
      <c r="A8" s="390"/>
      <c r="B8" s="390"/>
      <c r="C8" s="390"/>
      <c r="D8" s="390"/>
      <c r="E8" s="390"/>
      <c r="F8" s="390"/>
      <c r="G8" s="390"/>
      <c r="H8" s="390"/>
      <c r="I8" s="390"/>
      <c r="J8" s="390"/>
    </row>
    <row r="9" spans="1:10" x14ac:dyDescent="0.25">
      <c r="A9" s="390"/>
      <c r="B9" s="390"/>
      <c r="C9" s="390"/>
      <c r="D9" s="390"/>
      <c r="E9" s="390"/>
      <c r="F9" s="390"/>
      <c r="G9" s="390"/>
      <c r="H9" s="390"/>
      <c r="I9" s="390"/>
      <c r="J9" s="390"/>
    </row>
    <row r="10" spans="1:10" x14ac:dyDescent="0.25">
      <c r="A10" s="390"/>
      <c r="B10" s="390"/>
      <c r="C10" s="390"/>
      <c r="D10" s="390"/>
      <c r="E10" s="390"/>
      <c r="F10" s="390"/>
      <c r="G10" s="390"/>
      <c r="H10" s="390"/>
      <c r="I10" s="390"/>
      <c r="J10" s="390"/>
    </row>
    <row r="11" spans="1:10" x14ac:dyDescent="0.25">
      <c r="A11" s="390"/>
      <c r="B11" s="390"/>
      <c r="C11" s="390"/>
      <c r="D11" s="390"/>
      <c r="E11" s="390"/>
      <c r="F11" s="390"/>
      <c r="G11" s="390"/>
      <c r="H11" s="390"/>
      <c r="I11" s="390"/>
      <c r="J11" s="390"/>
    </row>
    <row r="12" spans="1:10" x14ac:dyDescent="0.25">
      <c r="A12" s="390"/>
      <c r="B12" s="390"/>
      <c r="C12" s="390"/>
      <c r="D12" s="390"/>
      <c r="E12" s="390"/>
      <c r="F12" s="390"/>
      <c r="G12" s="390"/>
      <c r="H12" s="390"/>
      <c r="I12" s="390"/>
      <c r="J12" s="390"/>
    </row>
    <row r="13" spans="1:10" x14ac:dyDescent="0.25">
      <c r="A13" s="390"/>
      <c r="B13" s="390"/>
      <c r="C13" s="390"/>
      <c r="D13" s="390"/>
      <c r="E13" s="390"/>
      <c r="F13" s="390"/>
      <c r="G13" s="390"/>
      <c r="H13" s="390"/>
      <c r="I13" s="390"/>
      <c r="J13" s="390"/>
    </row>
    <row r="14" spans="1:10" x14ac:dyDescent="0.25">
      <c r="A14" s="390"/>
      <c r="B14" s="390"/>
      <c r="C14" s="390"/>
      <c r="D14" s="390"/>
      <c r="E14" s="390"/>
      <c r="F14" s="390"/>
      <c r="G14" s="390"/>
      <c r="H14" s="390"/>
      <c r="I14" s="390"/>
      <c r="J14" s="390"/>
    </row>
    <row r="15" spans="1:10" x14ac:dyDescent="0.25">
      <c r="A15" s="390"/>
      <c r="B15" s="390"/>
      <c r="C15" s="390"/>
      <c r="D15" s="390"/>
      <c r="E15" s="390"/>
      <c r="F15" s="390"/>
      <c r="G15" s="390"/>
      <c r="H15" s="390"/>
      <c r="I15" s="390"/>
      <c r="J15" s="390"/>
    </row>
    <row r="16" spans="1:10" x14ac:dyDescent="0.25">
      <c r="A16" s="390"/>
      <c r="B16" s="390"/>
      <c r="C16" s="390"/>
      <c r="D16" s="390"/>
      <c r="E16" s="390"/>
      <c r="F16" s="390"/>
      <c r="G16" s="390"/>
      <c r="H16" s="390"/>
      <c r="I16" s="390"/>
      <c r="J16" s="390"/>
    </row>
    <row r="17" spans="1:10" x14ac:dyDescent="0.25">
      <c r="A17" s="390"/>
      <c r="B17" s="390"/>
      <c r="C17" s="390"/>
      <c r="D17" s="390"/>
      <c r="E17" s="390"/>
      <c r="F17" s="390"/>
      <c r="G17" s="390"/>
      <c r="H17" s="390"/>
      <c r="I17" s="390"/>
      <c r="J17" s="390"/>
    </row>
    <row r="18" spans="1:10" x14ac:dyDescent="0.25">
      <c r="A18" s="390"/>
      <c r="B18" s="390"/>
      <c r="C18" s="390"/>
      <c r="D18" s="390"/>
      <c r="E18" s="390"/>
      <c r="F18" s="390"/>
      <c r="G18" s="390"/>
      <c r="H18" s="390"/>
      <c r="I18" s="390"/>
      <c r="J18" s="390"/>
    </row>
    <row r="19" spans="1:10" x14ac:dyDescent="0.25">
      <c r="A19" s="390"/>
      <c r="B19" s="390"/>
      <c r="C19" s="390"/>
      <c r="D19" s="390"/>
      <c r="E19" s="390"/>
      <c r="F19" s="390"/>
      <c r="G19" s="390"/>
      <c r="H19" s="390"/>
      <c r="I19" s="390"/>
      <c r="J19" s="390"/>
    </row>
    <row r="20" spans="1:10" x14ac:dyDescent="0.25">
      <c r="A20" s="390"/>
      <c r="B20" s="390"/>
      <c r="C20" s="390"/>
      <c r="D20" s="390"/>
      <c r="E20" s="390"/>
      <c r="F20" s="390"/>
      <c r="G20" s="390"/>
      <c r="H20" s="390"/>
      <c r="I20" s="390"/>
      <c r="J20" s="390"/>
    </row>
    <row r="21" spans="1:10" x14ac:dyDescent="0.25">
      <c r="A21" s="390"/>
      <c r="B21" s="390"/>
      <c r="C21" s="390"/>
      <c r="D21" s="390"/>
      <c r="E21" s="390"/>
      <c r="F21" s="390"/>
      <c r="G21" s="390"/>
      <c r="H21" s="390"/>
      <c r="I21" s="390"/>
      <c r="J21" s="390"/>
    </row>
    <row r="22" spans="1:10" x14ac:dyDescent="0.25">
      <c r="A22" s="390"/>
      <c r="B22" s="390"/>
      <c r="C22" s="390"/>
      <c r="D22" s="390"/>
      <c r="E22" s="390"/>
      <c r="F22" s="390"/>
      <c r="G22" s="390"/>
      <c r="H22" s="390"/>
      <c r="I22" s="390"/>
      <c r="J22" s="390"/>
    </row>
    <row r="23" spans="1:10" x14ac:dyDescent="0.25">
      <c r="A23" s="390"/>
      <c r="B23" s="390"/>
      <c r="C23" s="390"/>
      <c r="D23" s="390"/>
      <c r="E23" s="390"/>
      <c r="F23" s="390"/>
      <c r="G23" s="390"/>
      <c r="H23" s="390"/>
      <c r="I23" s="390"/>
      <c r="J23" s="390"/>
    </row>
    <row r="24" spans="1:10" x14ac:dyDescent="0.25">
      <c r="A24" s="390"/>
      <c r="B24" s="390"/>
      <c r="C24" s="390"/>
      <c r="D24" s="390"/>
      <c r="E24" s="390"/>
      <c r="F24" s="390"/>
      <c r="G24" s="390"/>
      <c r="H24" s="390"/>
      <c r="I24" s="390"/>
      <c r="J24" s="390"/>
    </row>
    <row r="25" spans="1:10" ht="102.75" customHeight="1" x14ac:dyDescent="0.25">
      <c r="A25" s="390"/>
      <c r="B25" s="390"/>
      <c r="C25" s="390"/>
      <c r="D25" s="390"/>
      <c r="E25" s="390"/>
      <c r="F25" s="390"/>
      <c r="G25" s="390"/>
      <c r="H25" s="390"/>
      <c r="I25" s="390"/>
      <c r="J25" s="390"/>
    </row>
    <row r="26" spans="1:10" ht="104.25" customHeight="1" x14ac:dyDescent="0.25">
      <c r="A26" s="390"/>
      <c r="B26" s="390"/>
      <c r="C26" s="390"/>
      <c r="D26" s="390"/>
      <c r="E26" s="390"/>
      <c r="F26" s="390"/>
      <c r="G26" s="390"/>
      <c r="H26" s="390"/>
      <c r="I26" s="390"/>
      <c r="J26" s="390"/>
    </row>
    <row r="27" spans="1:10" ht="75" customHeight="1" x14ac:dyDescent="0.25">
      <c r="A27" s="390"/>
      <c r="B27" s="390"/>
      <c r="C27" s="390"/>
      <c r="D27" s="390"/>
      <c r="E27" s="390"/>
      <c r="F27" s="390"/>
      <c r="G27" s="390"/>
      <c r="H27" s="390"/>
      <c r="I27" s="390"/>
      <c r="J27" s="390"/>
    </row>
    <row r="28" spans="1:10" ht="87.75" customHeight="1" x14ac:dyDescent="0.25">
      <c r="A28" s="390"/>
      <c r="B28" s="390"/>
      <c r="C28" s="390"/>
      <c r="D28" s="390"/>
      <c r="E28" s="390"/>
      <c r="F28" s="390"/>
      <c r="G28" s="390"/>
      <c r="H28" s="390"/>
      <c r="I28" s="390"/>
      <c r="J28" s="390"/>
    </row>
    <row r="29" spans="1:10" ht="85.5" customHeight="1" x14ac:dyDescent="0.25">
      <c r="A29" s="390"/>
      <c r="B29" s="390"/>
      <c r="C29" s="390"/>
      <c r="D29" s="390"/>
      <c r="E29" s="390"/>
      <c r="F29" s="390"/>
      <c r="G29" s="390"/>
      <c r="H29" s="390"/>
      <c r="I29" s="390"/>
      <c r="J29" s="390"/>
    </row>
    <row r="30" spans="1:10" ht="262.5" customHeight="1" x14ac:dyDescent="0.25">
      <c r="A30" s="390"/>
      <c r="B30" s="390"/>
      <c r="C30" s="390"/>
      <c r="D30" s="390"/>
      <c r="E30" s="390"/>
      <c r="F30" s="390"/>
      <c r="G30" s="390"/>
      <c r="H30" s="390"/>
      <c r="I30" s="390"/>
      <c r="J30" s="390"/>
    </row>
  </sheetData>
  <mergeCells count="1">
    <mergeCell ref="A1:J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A8193336FDA9349A292FA5D89C98024" ma:contentTypeVersion="4" ma:contentTypeDescription="Stvaranje novog dokumenta." ma:contentTypeScope="" ma:versionID="2c8de45b3e909088a4e00fcc016d31be">
  <xsd:schema xmlns:xsd="http://www.w3.org/2001/XMLSchema" xmlns:xs="http://www.w3.org/2001/XMLSchema" xmlns:p="http://schemas.microsoft.com/office/2006/metadata/properties" xmlns:ns2="8696df5f-8678-4afb-a87d-e4a6d53b320c" targetNamespace="http://schemas.microsoft.com/office/2006/metadata/properties" ma:root="true" ma:fieldsID="138a442d6fd31c3bb3fb85c7f4122ee0" ns2:_="">
    <xsd:import namespace="8696df5f-8678-4afb-a87d-e4a6d53b32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96df5f-8678-4afb-a87d-e4a6d53b32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A0F57E-22C4-4454-A47F-55CE801153D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1A3DCED-89B3-45CC-A0E0-6DC029ACEA4A}">
  <ds:schemaRefs>
    <ds:schemaRef ds:uri="http://schemas.microsoft.com/sharepoint/v3/contenttype/forms"/>
  </ds:schemaRefs>
</ds:datastoreItem>
</file>

<file path=customXml/itemProps3.xml><?xml version="1.0" encoding="utf-8"?>
<ds:datastoreItem xmlns:ds="http://schemas.openxmlformats.org/officeDocument/2006/customXml" ds:itemID="{FC88B228-E9D2-45A5-8FE3-7C2591CEEC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96df5f-8678-4afb-a87d-e4a6d53b32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Opći podaci</vt:lpstr>
      <vt:lpstr>Bilanca</vt:lpstr>
      <vt:lpstr>RDG</vt:lpstr>
      <vt:lpstr>Koeficijenti</vt:lpstr>
      <vt:lpstr>NT_IndirektnaMetoda</vt:lpstr>
      <vt:lpstr>Bilješke_2023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Knezović</dc:creator>
  <cp:lastModifiedBy>Tomislav Jurenec</cp:lastModifiedBy>
  <dcterms:created xsi:type="dcterms:W3CDTF">2024-11-19T14:28:34Z</dcterms:created>
  <dcterms:modified xsi:type="dcterms:W3CDTF">2024-12-05T08:17:22Z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0x010100BA8193336FDA9349A292FA5D89C98024</vt:lpwstr>
  </property>
</Properties>
</file>