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900/"/>
    </mc:Choice>
  </mc:AlternateContent>
  <xr:revisionPtr revIDLastSave="2" documentId="13_ncr:1_{216B7DD6-7758-409B-87EB-913EABDA6C34}" xr6:coauthVersionLast="47" xr6:coauthVersionMax="47" xr10:uidLastSave="{9F83CEC7-F725-45C6-A642-BEB3750765C0}"/>
  <bookViews>
    <workbookView xWindow="-28920" yWindow="-4575" windowWidth="29040" windowHeight="15840" activeTab="15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2" l="1"/>
  <c r="F6" i="10" l="1"/>
  <c r="B15" i="9" l="1"/>
  <c r="B12" i="9"/>
  <c r="C9" i="9"/>
  <c r="C8" i="9"/>
  <c r="E5" i="9"/>
  <c r="C5" i="9"/>
  <c r="E3" i="9"/>
  <c r="B3" i="9"/>
  <c r="F5" i="10"/>
  <c r="D7" i="12"/>
  <c r="D8" i="12"/>
  <c r="D9" i="12"/>
  <c r="D10" i="12"/>
  <c r="D11" i="12"/>
  <c r="D12" i="12"/>
  <c r="D13" i="12"/>
  <c r="D14" i="12"/>
  <c r="D15" i="12"/>
  <c r="D18" i="12"/>
  <c r="D17" i="12"/>
  <c r="C6" i="12"/>
  <c r="C7" i="12"/>
  <c r="C10" i="12"/>
  <c r="C11" i="12"/>
  <c r="C12" i="12"/>
  <c r="C13" i="12"/>
  <c r="C14" i="12"/>
  <c r="C15" i="12"/>
  <c r="C16" i="12"/>
  <c r="C17" i="12"/>
  <c r="C18" i="12"/>
  <c r="C9" i="12"/>
  <c r="B48" i="13"/>
  <c r="D48" i="13"/>
  <c r="E12" i="13"/>
  <c r="E10" i="13"/>
  <c r="E11" i="13"/>
  <c r="E13" i="13"/>
  <c r="E14" i="13"/>
  <c r="E15" i="13"/>
  <c r="E9" i="13"/>
  <c r="D9" i="13"/>
  <c r="D10" i="13"/>
  <c r="D11" i="13"/>
  <c r="D12" i="13"/>
  <c r="D13" i="13"/>
  <c r="D14" i="13"/>
  <c r="D15" i="13"/>
  <c r="H8" i="30"/>
  <c r="H7" i="30"/>
</calcChain>
</file>

<file path=xl/sharedStrings.xml><?xml version="1.0" encoding="utf-8"?>
<sst xmlns="http://schemas.openxmlformats.org/spreadsheetml/2006/main" count="212" uniqueCount="185">
  <si>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</si>
  <si>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</si>
  <si>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</si>
  <si>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</si>
  <si>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</si>
  <si>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</si>
  <si>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</si>
  <si>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</si>
  <si>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</si>
  <si>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</si>
  <si>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</si>
  <si>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</si>
  <si>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</si>
  <si>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</si>
  <si>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</si>
  <si>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</si>
  <si>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</si>
  <si>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</si>
  <si>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</si>
  <si>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</si>
  <si>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</si>
  <si>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</si>
  <si>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</si>
  <si>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</si>
  <si>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</si>
  <si>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</si>
  <si>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</si>
  <si>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</si>
  <si>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</si>
  <si>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</si>
  <si>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</si>
  <si>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</si>
  <si>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</si>
  <si>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</si>
  <si>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</si>
  <si>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</si>
  <si>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</si>
  <si>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</si>
  <si>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</si>
  <si>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</si>
  <si>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</si>
  <si>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</si>
  <si>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</si>
  <si>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</si>
  <si>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</si>
  <si>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</si>
  <si>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</si>
  <si>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</si>
  <si>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</si>
  <si>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</si>
  <si>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</si>
  <si>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</si>
  <si>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</si>
  <si>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</si>
  <si>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</si>
  <si>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</si>
  <si>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</si>
  <si>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</si>
  <si>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</si>
  <si>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</si>
  <si>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</si>
  <si>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</si>
  <si>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</si>
  <si>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</si>
  <si>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</si>
  <si>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</si>
  <si>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</si>
  <si>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</si>
  <si>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</si>
  <si>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</si>
  <si>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</si>
  <si>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</si>
  <si>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</si>
  <si>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</si>
  <si>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</si>
  <si>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</si>
  <si>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</si>
  <si>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</si>
  <si>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</si>
  <si>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</si>
  <si>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</si>
  <si>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</si>
  <si>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</si>
  <si>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</si>
  <si>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</si>
  <si>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</si>
  <si>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</si>
  <si>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</si>
  <si>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</si>
  <si>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</si>
  <si>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</si>
  <si>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</si>
  <si>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</si>
  <si>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</si>
  <si>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</si>
  <si>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</si>
  <si>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</si>
  <si>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</si>
  <si>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</si>
  <si>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</si>
  <si>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</si>
  <si>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</si>
  <si>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</si>
  <si>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</si>
  <si>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</si>
  <si>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Broj klikova (000) Yt</t>
  </si>
  <si>
    <t>-</t>
  </si>
  <si>
    <t xml:space="preserve"> Verižni indeksi (Vt)</t>
  </si>
  <si>
    <t xml:space="preserve">b) </t>
  </si>
  <si>
    <t>Broj klikova 2018. godine je za 10,77% veći u odnosu na prethodnu 2017. godinu.</t>
  </si>
  <si>
    <t>Broj klikova 2017. godine je za 13,04% veću u odnocu na baznu 2016 godinu.</t>
  </si>
  <si>
    <t>e)</t>
  </si>
  <si>
    <t>linearni</t>
  </si>
  <si>
    <t>eksponencionalni</t>
  </si>
  <si>
    <t>y=11,871e^0,0927x</t>
  </si>
  <si>
    <t>f)</t>
  </si>
  <si>
    <t xml:space="preserve">Reprezentativniji je linearni model. </t>
  </si>
  <si>
    <t>y=bx+a</t>
  </si>
  <si>
    <t>x= 0 u ishodišnoj 2016. godini</t>
  </si>
  <si>
    <t>jedinica za x je jedna godina</t>
  </si>
  <si>
    <t>jedinica za y je tisuću klikova</t>
  </si>
  <si>
    <t>y=1,5131x+11,492</t>
  </si>
  <si>
    <t>b = 1,5131 U promatranom razdoblju broj klikova prosječno se godišnje povećavao za 1,513 tisuća klikova.</t>
  </si>
  <si>
    <t>a = 11,492  Trend vrijednost za broj klikova u ishodišnoj 2016 godini iznosi 11,492 tisuća klikova.</t>
  </si>
  <si>
    <t>g)</t>
  </si>
  <si>
    <t>Procjenjeni broj klikova u 2025. godini bio bi 25,110 tisuća klikova.</t>
  </si>
  <si>
    <t>h)</t>
  </si>
  <si>
    <t>It( 2012=100)</t>
  </si>
  <si>
    <t>Bazni indeks (It) (2016=100)</t>
  </si>
  <si>
    <t>Najveća dobivena vrijednost je 12% što znaći da se broj pretplatnika na digitalnoj streaming platformi povećao2021. godine za 12% u odnosu na baznu 2012. godinu.</t>
  </si>
  <si>
    <t>Najmanja zadana vrijednost baznog indeksa je 96 što znaći da se broj platpatnika smanjio za 4% u odnosu na baznu 2016 godinu.</t>
  </si>
  <si>
    <t>(Yt) u milijunima</t>
  </si>
  <si>
    <t>koeficijent zaobljenosti</t>
  </si>
  <si>
    <t>koeficijent asimetrije</t>
  </si>
  <si>
    <t xml:space="preserve">od </t>
  </si>
  <si>
    <t>prosjek</t>
  </si>
  <si>
    <t>st.dev.</t>
  </si>
  <si>
    <t xml:space="preserve">do </t>
  </si>
  <si>
    <t>Interval u kojem se nalazi 95% središnjih klikova na oglas je interval od 10400 do 13600 klikova.</t>
  </si>
  <si>
    <t>manji od 13000</t>
  </si>
  <si>
    <t>veći od 14000</t>
  </si>
  <si>
    <t>Vjerojatnije je da će broj klikova biti manji od 13.000</t>
  </si>
  <si>
    <t>Vjerojatnost da broj klikova bude manji od 12.700 je 81%.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</si>
  <si>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</si>
  <si>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</si>
  <si>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</si>
  <si>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</si>
  <si>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</si>
  <si>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</si>
  <si>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</si>
  <si>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</si>
  <si>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</si>
  <si>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</si>
  <si>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</si>
  <si>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</si>
  <si>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</si>
  <si>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Greška mjerenja je 0,979952</t>
  </si>
  <si>
    <t>H0</t>
  </si>
  <si>
    <t>H1</t>
  </si>
  <si>
    <t>Ne postoji statistički značajna razlika u broju konverzija između triju promatranih kompanija.</t>
  </si>
  <si>
    <t>Postoji statistički značajna razlika u broju konverzija između triju promatranih kompanija.</t>
  </si>
  <si>
    <t xml:space="preserve">d) </t>
  </si>
  <si>
    <t>Između kompanije A i kompanije C statistički je značajna razlika.</t>
  </si>
  <si>
    <t>Anova: Single Factor</t>
  </si>
  <si>
    <t>SUMMARY</t>
  </si>
  <si>
    <t>Groups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</si>
  <si>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</si>
  <si>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</si>
  <si>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</si>
  <si>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</si>
  <si>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</si>
  <si>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</si>
  <si>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</si>
  <si>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</si>
  <si>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</si>
  <si>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</si>
  <si>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</si>
  <si>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</si>
  <si>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</si>
  <si>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 xml:space="preserve">c) </t>
  </si>
  <si>
    <t>Podaci slijede normalnu razdiobu.</t>
  </si>
  <si>
    <t>Ho se odbacuje te se prihvaća h1; postoji statisticki značajna razlika u broju konverzija između triju promatrane kompanije.</t>
  </si>
  <si>
    <t>Ho</t>
  </si>
  <si>
    <t>Na temelju uzorka vidimo da je demonstratura pozitivna, te pomaže studentima u broju bodova na ispitu.</t>
  </si>
  <si>
    <t>Na temelju uzorka vidimo da je demonstratura negativna, te ne pomaže studentima u broju bodova na ispitu.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</si>
</sst>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1" formatCode="0.00000"/>
    <numFmt numFmtId="172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25" fillId="0" borderId="0" xfId="0" applyFont="1"/>
    <xf numFmtId="0" fontId="20" fillId="0" borderId="0" xfId="0" applyFont="1"/>
    <xf numFmtId="0" fontId="26" fillId="0" borderId="0" xfId="0" applyFont="1"/>
    <xf numFmtId="2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8" fontId="12" fillId="0" borderId="0" xfId="6" applyNumberFormat="1" applyFont="1"/>
    <xf numFmtId="0" fontId="27" fillId="0" borderId="0" xfId="0" applyFont="1"/>
    <xf numFmtId="171" fontId="13" fillId="0" borderId="0" xfId="0" applyNumberFormat="1" applyFont="1"/>
    <xf numFmtId="9" fontId="0" fillId="0" borderId="0" xfId="1" applyFont="1"/>
    <xf numFmtId="172" fontId="0" fillId="0" borderId="0" xfId="1" applyNumberFormat="1" applyFont="1"/>
    <xf numFmtId="172" fontId="0" fillId="0" borderId="0" xfId="0" applyNumberFormat="1"/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Continuous"/>
    </xf>
    <xf numFmtId="0" fontId="0" fillId="5" borderId="0" xfId="0" applyFill="1"/>
    <xf numFmtId="0" fontId="28" fillId="0" borderId="0" xfId="0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Broj klikova na oglase za ključnu riječ "e-learning" na Google Ads platformi u razdoblju 2016.- 2023. godine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 (000) Yt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83641732283465"/>
                  <c:y val="-1.52777777777777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9147528433945757"/>
                  <c:y val="-1.388888888888888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D-4776-9BCD-6FCE378F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526607"/>
        <c:axId val="1033527567"/>
      </c:scatterChart>
      <c:valAx>
        <c:axId val="103352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33527567"/>
        <c:crosses val="autoZero"/>
        <c:crossBetween val="midCat"/>
      </c:valAx>
      <c:valAx>
        <c:axId val="103352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33526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444500</xdr:colOff>
      <xdr:row>173</xdr:row>
      <xdr:rowOff>180975</xdr:rowOff>
    </xdr:from>
    <xdr:to>
      <xdr:col>10</xdr:col>
      <xdr:colOff>92710</xdr:colOff>
      <xdr:row>187</xdr:row>
      <xdr:rowOff>182880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" y="33185100"/>
          <a:ext cx="4877435" cy="2668905"/>
        </a:xfrm>
        <a:prstGeom prst="rect">
          <a:avLst/>
        </a:prstGeom>
      </xdr:spPr>
    </xdr:pic>
    <xdr:clientData/>
  </xdr:twoCellAnchor>
  <xdr:twoCellAnchor editAs="oneCell">
    <xdr:from>
      <xdr:col>12</xdr:col>
      <xdr:colOff>101600</xdr:colOff>
      <xdr:row>174</xdr:row>
      <xdr:rowOff>133350</xdr:rowOff>
    </xdr:from>
    <xdr:to>
      <xdr:col>20</xdr:col>
      <xdr:colOff>311785</xdr:colOff>
      <xdr:row>188</xdr:row>
      <xdr:rowOff>151130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900" y="33327975"/>
          <a:ext cx="4858385" cy="2684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19</xdr:row>
      <xdr:rowOff>61912</xdr:rowOff>
    </xdr:from>
    <xdr:to>
      <xdr:col>5</xdr:col>
      <xdr:colOff>1581150</xdr:colOff>
      <xdr:row>33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97C26-F6AD-A5C4-CE4F-3D5A2E095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265625" defaultRowHeight="14.5" x14ac:dyDescent="0.35"/>
  <cols>
    <col min="1" max="1" width="17.54296875" style="76" customWidth="1"/>
    <col min="2" max="2" width="11.26953125" style="76" customWidth="1"/>
    <col min="3" max="3" width="8.7265625" style="76"/>
    <col min="4" max="4" width="10.7265625" style="76" customWidth="1"/>
    <col min="5" max="6" width="8.7265625" style="76"/>
    <col min="7" max="7" width="10.81640625" style="76" bestFit="1" customWidth="1"/>
    <col min="8" max="16384" width="8.7265625" style="76"/>
  </cols>
  <sheetData>
    <row r="1" spans="1:9" ht="26" x14ac:dyDescent="0.6">
      <c r="A1" s="75"/>
      <c r="D1" s="77" t="s">
        <v>11</v>
      </c>
      <c r="G1" s="75"/>
      <c r="I1" s="76" t="s">
        <v>12</v>
      </c>
    </row>
    <row r="2" spans="1:9" x14ac:dyDescent="0.35">
      <c r="D2" s="76" t="s">
        <v>62</v>
      </c>
      <c r="I2" s="76" t="s">
        <v>63</v>
      </c>
    </row>
    <row r="3" spans="1:9" x14ac:dyDescent="0.35">
      <c r="D3" s="94" t="s">
        <v>104</v>
      </c>
    </row>
    <row r="5" spans="1:9" x14ac:dyDescent="0.35">
      <c r="A5" s="78"/>
      <c r="B5" s="111" t="s">
        <v>13</v>
      </c>
      <c r="C5" s="112"/>
      <c r="D5" s="113"/>
      <c r="E5" s="111" t="s">
        <v>14</v>
      </c>
      <c r="F5" s="112"/>
      <c r="G5" s="113"/>
      <c r="H5" s="79"/>
    </row>
    <row r="6" spans="1:9" x14ac:dyDescent="0.35">
      <c r="A6" s="78" t="s">
        <v>15</v>
      </c>
      <c r="B6" s="79" t="s">
        <v>16</v>
      </c>
      <c r="C6" s="79" t="s">
        <v>17</v>
      </c>
      <c r="D6" s="79" t="s">
        <v>18</v>
      </c>
      <c r="E6" s="79" t="s">
        <v>19</v>
      </c>
      <c r="F6" s="79" t="s">
        <v>20</v>
      </c>
      <c r="G6" s="79" t="s">
        <v>21</v>
      </c>
      <c r="H6" s="79" t="s">
        <v>22</v>
      </c>
    </row>
    <row r="7" spans="1:9" x14ac:dyDescent="0.35">
      <c r="A7" s="78" t="s">
        <v>23</v>
      </c>
      <c r="B7" s="80">
        <v>13</v>
      </c>
      <c r="C7" s="80">
        <v>13</v>
      </c>
      <c r="D7" s="80">
        <v>13</v>
      </c>
      <c r="E7" s="80">
        <v>13</v>
      </c>
      <c r="F7" s="80">
        <v>13</v>
      </c>
      <c r="G7" s="80">
        <v>13</v>
      </c>
      <c r="H7" s="80">
        <f>SUM(B7:G7)</f>
        <v>78</v>
      </c>
    </row>
    <row r="8" spans="1:9" ht="29" x14ac:dyDescent="0.35">
      <c r="A8" s="81" t="s">
        <v>24</v>
      </c>
      <c r="B8" s="82">
        <v>30</v>
      </c>
      <c r="C8" s="82">
        <v>30</v>
      </c>
      <c r="D8" s="82">
        <v>30</v>
      </c>
      <c r="E8" s="82">
        <v>30</v>
      </c>
      <c r="F8" s="82">
        <v>30</v>
      </c>
      <c r="G8" s="82">
        <v>30</v>
      </c>
      <c r="H8" s="82">
        <f>SUM(B8:G8)</f>
        <v>180</v>
      </c>
    </row>
    <row r="11" spans="1:9" x14ac:dyDescent="0.35">
      <c r="A11" s="83" t="s">
        <v>25</v>
      </c>
    </row>
    <row r="12" spans="1:9" x14ac:dyDescent="0.35">
      <c r="A12" s="83"/>
    </row>
    <row r="13" spans="1:9" x14ac:dyDescent="0.35">
      <c r="A13" s="83" t="s">
        <v>5</v>
      </c>
    </row>
    <row r="14" spans="1:9" x14ac:dyDescent="0.35">
      <c r="A14" s="83"/>
    </row>
    <row r="15" spans="1:9" x14ac:dyDescent="0.35">
      <c r="A15" s="83" t="s">
        <v>26</v>
      </c>
    </row>
    <row r="16" spans="1:9" x14ac:dyDescent="0.35">
      <c r="A16" s="83"/>
    </row>
    <row r="17" spans="1:1" x14ac:dyDescent="0.35">
      <c r="A17" s="83" t="s">
        <v>27</v>
      </c>
    </row>
    <row r="18" spans="1:1" x14ac:dyDescent="0.35">
      <c r="A18" s="83"/>
    </row>
    <row r="19" spans="1:1" x14ac:dyDescent="0.35">
      <c r="A19" s="83" t="s">
        <v>6</v>
      </c>
    </row>
    <row r="20" spans="1:1" x14ac:dyDescent="0.35">
      <c r="A20" s="83"/>
    </row>
    <row r="21" spans="1:1" x14ac:dyDescent="0.35">
      <c r="A21" s="83" t="s">
        <v>4</v>
      </c>
    </row>
    <row r="22" spans="1:1" x14ac:dyDescent="0.35">
      <c r="A22" s="83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9"/>
  <sheetViews>
    <sheetView topLeftCell="A17" zoomScaleNormal="100" workbookViewId="0"/>
  </sheetViews>
  <sheetFormatPr defaultColWidth="9.1796875" defaultRowHeight="14.5" x14ac:dyDescent="0.35"/>
  <cols>
    <col min="1" max="2" width="17" style="26" customWidth="1"/>
    <col min="3" max="3" width="17.81640625" style="26" bestFit="1" customWidth="1"/>
    <col min="4" max="4" width="13.26953125" style="26" customWidth="1"/>
    <col min="5" max="5" width="14.1796875" style="26" customWidth="1"/>
    <col min="6" max="6" width="67.1796875" style="26" customWidth="1"/>
    <col min="7" max="16384" width="9.1796875" style="26"/>
  </cols>
  <sheetData>
    <row r="1" spans="1:16" x14ac:dyDescent="0.3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35">
      <c r="A2"/>
      <c r="B2"/>
      <c r="C2"/>
      <c r="D2"/>
      <c r="E2"/>
      <c r="F2"/>
      <c r="G2" s="95"/>
      <c r="H2"/>
      <c r="I2"/>
      <c r="J2"/>
      <c r="K2"/>
      <c r="L2"/>
      <c r="M2"/>
      <c r="N2"/>
      <c r="O2"/>
      <c r="P2"/>
    </row>
    <row r="3" spans="1:16" x14ac:dyDescent="0.35">
      <c r="A3"/>
      <c r="B3"/>
      <c r="D3"/>
      <c r="E3"/>
      <c r="F3"/>
      <c r="G3" s="95"/>
      <c r="H3"/>
      <c r="I3"/>
      <c r="J3"/>
      <c r="K3"/>
      <c r="L3"/>
      <c r="M3"/>
      <c r="N3"/>
      <c r="O3"/>
      <c r="P3"/>
    </row>
    <row r="4" spans="1:16" x14ac:dyDescent="0.35">
      <c r="A4"/>
      <c r="B4"/>
      <c r="C4"/>
      <c r="D4"/>
      <c r="E4"/>
      <c r="F4"/>
      <c r="G4" s="95"/>
      <c r="H4"/>
      <c r="I4"/>
      <c r="J4"/>
      <c r="K4"/>
      <c r="L4"/>
      <c r="M4"/>
      <c r="N4"/>
      <c r="O4"/>
      <c r="P4"/>
    </row>
    <row r="5" spans="1:16" x14ac:dyDescent="0.35">
      <c r="A5"/>
      <c r="B5"/>
      <c r="C5"/>
      <c r="D5"/>
      <c r="E5"/>
      <c r="F5"/>
      <c r="G5" s="95"/>
      <c r="H5"/>
      <c r="I5"/>
      <c r="J5"/>
      <c r="K5"/>
      <c r="L5"/>
      <c r="M5"/>
      <c r="N5"/>
      <c r="O5"/>
      <c r="P5"/>
    </row>
    <row r="6" spans="1:16" x14ac:dyDescent="0.35">
      <c r="A6"/>
      <c r="B6"/>
      <c r="C6"/>
      <c r="D6" s="12"/>
      <c r="E6"/>
      <c r="F6" s="12"/>
      <c r="G6" s="95"/>
      <c r="H6" s="12"/>
      <c r="I6"/>
      <c r="J6"/>
      <c r="K6"/>
      <c r="L6"/>
      <c r="M6"/>
      <c r="N6"/>
      <c r="O6"/>
      <c r="P6"/>
    </row>
    <row r="7" spans="1:16" ht="29.5" thickBot="1" x14ac:dyDescent="0.4">
      <c r="A7" s="5" t="s">
        <v>3</v>
      </c>
      <c r="B7" s="5"/>
      <c r="C7" s="10" t="s">
        <v>105</v>
      </c>
      <c r="D7" s="10" t="s">
        <v>107</v>
      </c>
      <c r="E7" s="10" t="s">
        <v>128</v>
      </c>
      <c r="F7" s="17"/>
      <c r="G7" s="95"/>
      <c r="H7" s="1"/>
      <c r="I7" s="1"/>
      <c r="J7"/>
      <c r="K7"/>
      <c r="L7"/>
      <c r="M7"/>
      <c r="N7"/>
      <c r="O7"/>
      <c r="P7"/>
    </row>
    <row r="8" spans="1:16" x14ac:dyDescent="0.35">
      <c r="A8" s="15">
        <v>2016</v>
      </c>
      <c r="B8" s="99">
        <v>0</v>
      </c>
      <c r="C8" s="2">
        <v>11.5</v>
      </c>
      <c r="D8" s="2" t="s">
        <v>106</v>
      </c>
      <c r="E8" s="2">
        <v>100</v>
      </c>
      <c r="F8"/>
      <c r="G8" s="95"/>
      <c r="H8"/>
      <c r="I8"/>
      <c r="J8"/>
      <c r="K8"/>
      <c r="L8"/>
      <c r="M8"/>
      <c r="N8"/>
      <c r="O8"/>
    </row>
    <row r="9" spans="1:16" x14ac:dyDescent="0.35">
      <c r="A9" s="15">
        <v>2017</v>
      </c>
      <c r="B9" s="99">
        <v>1</v>
      </c>
      <c r="C9" s="2">
        <v>13</v>
      </c>
      <c r="D9" s="14">
        <f>C9/C8*100</f>
        <v>113.04347826086956</v>
      </c>
      <c r="E9" s="98">
        <f t="shared" ref="E9:E15" si="0">C9/$C$8*100</f>
        <v>113.04347826086956</v>
      </c>
      <c r="F9" s="97"/>
      <c r="G9" s="95"/>
      <c r="H9"/>
      <c r="I9"/>
      <c r="J9"/>
      <c r="K9"/>
      <c r="L9"/>
      <c r="M9"/>
      <c r="N9"/>
      <c r="O9"/>
    </row>
    <row r="10" spans="1:16" x14ac:dyDescent="0.35">
      <c r="A10" s="15">
        <v>2018</v>
      </c>
      <c r="B10" s="99">
        <v>2</v>
      </c>
      <c r="C10" s="2">
        <v>14.4</v>
      </c>
      <c r="D10" s="98">
        <f t="shared" ref="D10:D15" si="1">C10/C9*100</f>
        <v>110.76923076923077</v>
      </c>
      <c r="E10" s="14">
        <f t="shared" si="0"/>
        <v>125.21739130434784</v>
      </c>
      <c r="F10" s="96"/>
      <c r="G10" s="95"/>
      <c r="H10"/>
      <c r="I10"/>
      <c r="J10"/>
      <c r="K10"/>
      <c r="L10"/>
      <c r="M10"/>
      <c r="N10"/>
      <c r="O10"/>
    </row>
    <row r="11" spans="1:16" x14ac:dyDescent="0.35">
      <c r="A11" s="15">
        <v>2019</v>
      </c>
      <c r="B11" s="99">
        <v>3</v>
      </c>
      <c r="C11" s="2">
        <v>16</v>
      </c>
      <c r="D11" s="14">
        <f t="shared" si="1"/>
        <v>111.11111111111111</v>
      </c>
      <c r="E11" s="14">
        <f t="shared" si="0"/>
        <v>139.13043478260869</v>
      </c>
      <c r="F11"/>
      <c r="G11" s="95"/>
      <c r="H11"/>
      <c r="I11"/>
      <c r="J11"/>
      <c r="K11"/>
      <c r="L11"/>
      <c r="M11"/>
      <c r="N11"/>
      <c r="O11"/>
    </row>
    <row r="12" spans="1:16" x14ac:dyDescent="0.35">
      <c r="A12" s="15">
        <v>2020</v>
      </c>
      <c r="B12" s="99">
        <v>4</v>
      </c>
      <c r="C12" s="2">
        <v>17.7</v>
      </c>
      <c r="D12" s="14">
        <f t="shared" si="1"/>
        <v>110.625</v>
      </c>
      <c r="E12" s="14">
        <f t="shared" si="0"/>
        <v>153.91304347826087</v>
      </c>
      <c r="F12"/>
      <c r="G12" s="95"/>
      <c r="H12"/>
      <c r="I12"/>
      <c r="J12"/>
      <c r="K12"/>
      <c r="L12"/>
      <c r="M12"/>
      <c r="N12"/>
      <c r="O12"/>
    </row>
    <row r="13" spans="1:16" x14ac:dyDescent="0.35">
      <c r="A13" s="15">
        <v>2021</v>
      </c>
      <c r="B13" s="99">
        <v>5</v>
      </c>
      <c r="C13" s="2">
        <v>19.100000000000001</v>
      </c>
      <c r="D13" s="14">
        <f t="shared" si="1"/>
        <v>107.90960451977402</v>
      </c>
      <c r="E13" s="14">
        <f t="shared" si="0"/>
        <v>166.08695652173915</v>
      </c>
      <c r="F13"/>
      <c r="G13"/>
      <c r="H13"/>
      <c r="I13"/>
      <c r="J13"/>
      <c r="K13"/>
      <c r="L13"/>
      <c r="M13"/>
      <c r="N13"/>
      <c r="O13"/>
    </row>
    <row r="14" spans="1:16" x14ac:dyDescent="0.35">
      <c r="A14" s="15">
        <v>2022</v>
      </c>
      <c r="B14" s="99">
        <v>6</v>
      </c>
      <c r="C14" s="2">
        <v>20.7</v>
      </c>
      <c r="D14" s="14">
        <f t="shared" si="1"/>
        <v>108.37696335078533</v>
      </c>
      <c r="E14" s="14">
        <f t="shared" si="0"/>
        <v>180</v>
      </c>
      <c r="F14"/>
      <c r="G14"/>
      <c r="H14"/>
      <c r="I14"/>
      <c r="J14"/>
      <c r="K14"/>
      <c r="L14"/>
      <c r="M14"/>
      <c r="N14"/>
      <c r="O14"/>
    </row>
    <row r="15" spans="1:16" x14ac:dyDescent="0.35">
      <c r="A15" s="15">
        <v>2023</v>
      </c>
      <c r="B15" s="99">
        <v>7</v>
      </c>
      <c r="C15" s="2">
        <v>21.9</v>
      </c>
      <c r="D15" s="14">
        <f t="shared" si="1"/>
        <v>105.79710144927536</v>
      </c>
      <c r="E15" s="14">
        <f t="shared" si="0"/>
        <v>190.43478260869563</v>
      </c>
      <c r="F15"/>
      <c r="G15"/>
      <c r="H15"/>
      <c r="I15"/>
      <c r="J15"/>
      <c r="K15"/>
      <c r="L15"/>
      <c r="M15"/>
      <c r="N15"/>
      <c r="O15"/>
    </row>
    <row r="16" spans="1:16" x14ac:dyDescent="0.35">
      <c r="F16"/>
    </row>
    <row r="17" spans="1:7" x14ac:dyDescent="0.35">
      <c r="A17" s="26" t="s">
        <v>108</v>
      </c>
      <c r="C17" s="26" t="s">
        <v>109</v>
      </c>
    </row>
    <row r="18" spans="1:7" x14ac:dyDescent="0.35">
      <c r="A18" s="26" t="s">
        <v>10</v>
      </c>
      <c r="C18" s="26" t="s">
        <v>110</v>
      </c>
    </row>
    <row r="20" spans="1:7" x14ac:dyDescent="0.35">
      <c r="A20" s="26" t="s">
        <v>111</v>
      </c>
      <c r="G20" s="27"/>
    </row>
    <row r="36" spans="1:4" x14ac:dyDescent="0.35">
      <c r="B36" s="26" t="s">
        <v>112</v>
      </c>
      <c r="C36" s="26" t="s">
        <v>121</v>
      </c>
    </row>
    <row r="37" spans="1:4" x14ac:dyDescent="0.35">
      <c r="B37" s="26" t="s">
        <v>113</v>
      </c>
      <c r="C37" s="26" t="s">
        <v>114</v>
      </c>
    </row>
    <row r="39" spans="1:4" x14ac:dyDescent="0.35">
      <c r="A39" s="26" t="s">
        <v>115</v>
      </c>
      <c r="B39" s="26" t="s">
        <v>116</v>
      </c>
    </row>
    <row r="40" spans="1:4" x14ac:dyDescent="0.35">
      <c r="B40" s="26" t="s">
        <v>117</v>
      </c>
    </row>
    <row r="41" spans="1:4" x14ac:dyDescent="0.35">
      <c r="B41" s="26" t="s">
        <v>118</v>
      </c>
    </row>
    <row r="42" spans="1:4" x14ac:dyDescent="0.35">
      <c r="B42" s="96" t="s">
        <v>119</v>
      </c>
      <c r="C42" s="97"/>
    </row>
    <row r="43" spans="1:4" x14ac:dyDescent="0.35">
      <c r="B43" s="96" t="s">
        <v>120</v>
      </c>
      <c r="C43"/>
    </row>
    <row r="44" spans="1:4" x14ac:dyDescent="0.35">
      <c r="B44" s="97"/>
      <c r="C44"/>
    </row>
    <row r="45" spans="1:4" x14ac:dyDescent="0.35">
      <c r="B45" s="96" t="s">
        <v>123</v>
      </c>
      <c r="C45"/>
    </row>
    <row r="46" spans="1:4" x14ac:dyDescent="0.35">
      <c r="B46" s="96" t="s">
        <v>122</v>
      </c>
      <c r="C46"/>
    </row>
    <row r="47" spans="1:4" x14ac:dyDescent="0.35">
      <c r="B47" s="96"/>
      <c r="C47"/>
    </row>
    <row r="48" spans="1:4" x14ac:dyDescent="0.35">
      <c r="A48" s="26" t="s">
        <v>124</v>
      </c>
      <c r="B48" s="100">
        <f>1.5131*9+11.492</f>
        <v>25.1099</v>
      </c>
      <c r="D48" s="26">
        <f>2025-2016</f>
        <v>9</v>
      </c>
    </row>
    <row r="49" spans="1:2" x14ac:dyDescent="0.35">
      <c r="A49" s="26" t="s">
        <v>126</v>
      </c>
      <c r="B49" s="26" t="s">
        <v>125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1"/>
  <sheetViews>
    <sheetView topLeftCell="A3" workbookViewId="0">
      <selection activeCell="D7" sqref="D7"/>
    </sheetView>
  </sheetViews>
  <sheetFormatPr defaultColWidth="9.1796875" defaultRowHeight="14.5" x14ac:dyDescent="0.35"/>
  <cols>
    <col min="1" max="1" width="18.453125" style="22" customWidth="1"/>
    <col min="2" max="2" width="13.54296875" style="22" customWidth="1"/>
    <col min="3" max="3" width="13" style="22" customWidth="1"/>
    <col min="4" max="4" width="17.81640625" style="22" customWidth="1"/>
    <col min="5" max="16384" width="9.1796875" style="22"/>
  </cols>
  <sheetData>
    <row r="1" spans="1:16" x14ac:dyDescent="0.35">
      <c r="A1" t="s">
        <v>1</v>
      </c>
      <c r="B1"/>
      <c r="C1"/>
      <c r="D1"/>
      <c r="E1"/>
      <c r="F1"/>
      <c r="G1"/>
      <c r="H1"/>
      <c r="I1"/>
      <c r="J1"/>
    </row>
    <row r="2" spans="1:16" x14ac:dyDescent="0.35">
      <c r="A2"/>
      <c r="B2"/>
      <c r="C2"/>
      <c r="D2"/>
      <c r="E2"/>
      <c r="F2"/>
      <c r="G2"/>
      <c r="H2"/>
      <c r="I2"/>
      <c r="J2"/>
    </row>
    <row r="3" spans="1:16" x14ac:dyDescent="0.35">
      <c r="A3" t="s">
        <v>1</v>
      </c>
      <c r="B3"/>
      <c r="C3"/>
      <c r="D3"/>
      <c r="E3"/>
      <c r="F3"/>
      <c r="G3"/>
      <c r="H3"/>
      <c r="I3"/>
      <c r="J3"/>
    </row>
    <row r="4" spans="1:16" x14ac:dyDescent="0.35">
      <c r="A4"/>
      <c r="B4"/>
      <c r="C4"/>
      <c r="D4"/>
      <c r="E4"/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15" thickBot="1" x14ac:dyDescent="0.4">
      <c r="A5" s="5" t="s">
        <v>3</v>
      </c>
      <c r="B5" s="5" t="s">
        <v>87</v>
      </c>
      <c r="C5" s="5" t="s">
        <v>127</v>
      </c>
      <c r="D5" s="5" t="s">
        <v>131</v>
      </c>
      <c r="E5"/>
      <c r="F5"/>
      <c r="G5"/>
      <c r="H5" s="97"/>
      <c r="I5"/>
      <c r="J5"/>
    </row>
    <row r="6" spans="1:16" x14ac:dyDescent="0.35">
      <c r="A6" s="16">
        <v>2010</v>
      </c>
      <c r="B6" s="73">
        <v>101</v>
      </c>
      <c r="C6" s="67">
        <f>B6/$B$8*100</f>
        <v>104.1237113402062</v>
      </c>
      <c r="D6" s="14">
        <f>$D$16*C6/100</f>
        <v>2.3948453608247426</v>
      </c>
      <c r="E6"/>
      <c r="F6"/>
      <c r="G6"/>
      <c r="H6" s="96"/>
      <c r="I6"/>
      <c r="J6"/>
    </row>
    <row r="7" spans="1:16" x14ac:dyDescent="0.35">
      <c r="A7" s="15">
        <v>2011</v>
      </c>
      <c r="B7" s="67">
        <v>96</v>
      </c>
      <c r="C7" s="67">
        <f>B7/$B$8*100</f>
        <v>98.969072164948457</v>
      </c>
      <c r="D7" s="14">
        <f t="shared" ref="D6:D14" si="0">$D$16*C7/100</f>
        <v>2.2762886597938143</v>
      </c>
      <c r="E7"/>
      <c r="F7"/>
      <c r="G7"/>
      <c r="H7" s="96"/>
      <c r="I7"/>
      <c r="J7" s="23"/>
      <c r="M7" s="95"/>
    </row>
    <row r="8" spans="1:16" x14ac:dyDescent="0.35">
      <c r="A8" s="16">
        <v>2012</v>
      </c>
      <c r="B8" s="67">
        <v>97</v>
      </c>
      <c r="C8" s="67">
        <v>100</v>
      </c>
      <c r="D8" s="14">
        <f t="shared" si="0"/>
        <v>2.2999999999999998</v>
      </c>
      <c r="E8"/>
      <c r="F8" s="96"/>
      <c r="G8"/>
      <c r="H8" s="96"/>
      <c r="I8"/>
      <c r="M8" s="95"/>
    </row>
    <row r="9" spans="1:16" x14ac:dyDescent="0.35">
      <c r="A9" s="15">
        <v>2013</v>
      </c>
      <c r="B9" s="67">
        <v>99</v>
      </c>
      <c r="C9" s="67">
        <f>B9/$B$8*100</f>
        <v>102.06185567010309</v>
      </c>
      <c r="D9" s="14">
        <f t="shared" si="0"/>
        <v>2.3474226804123708</v>
      </c>
      <c r="E9"/>
      <c r="F9"/>
      <c r="G9"/>
      <c r="H9"/>
      <c r="I9"/>
      <c r="M9" s="95"/>
    </row>
    <row r="10" spans="1:16" x14ac:dyDescent="0.35">
      <c r="A10" s="16">
        <v>2014</v>
      </c>
      <c r="B10" s="67">
        <v>101</v>
      </c>
      <c r="C10" s="67">
        <f t="shared" ref="C10:C18" si="1">B10/$B$8*100</f>
        <v>104.1237113402062</v>
      </c>
      <c r="D10" s="14">
        <f t="shared" si="0"/>
        <v>2.3948453608247426</v>
      </c>
      <c r="E10"/>
      <c r="F10"/>
      <c r="G10"/>
      <c r="H10"/>
      <c r="I10"/>
      <c r="M10" s="95"/>
    </row>
    <row r="11" spans="1:16" x14ac:dyDescent="0.35">
      <c r="A11" s="15">
        <v>2015</v>
      </c>
      <c r="B11" s="67">
        <v>101</v>
      </c>
      <c r="C11" s="67">
        <f t="shared" si="1"/>
        <v>104.1237113402062</v>
      </c>
      <c r="D11" s="14">
        <f t="shared" si="0"/>
        <v>2.3948453608247426</v>
      </c>
      <c r="E11"/>
      <c r="F11"/>
      <c r="G11"/>
      <c r="H11"/>
      <c r="I11"/>
      <c r="M11" s="95"/>
    </row>
    <row r="12" spans="1:16" x14ac:dyDescent="0.35">
      <c r="A12" s="16">
        <v>2016</v>
      </c>
      <c r="B12" s="67">
        <v>100</v>
      </c>
      <c r="C12" s="67">
        <f t="shared" si="1"/>
        <v>103.09278350515463</v>
      </c>
      <c r="D12" s="14">
        <f t="shared" si="0"/>
        <v>2.3711340206185563</v>
      </c>
      <c r="E12"/>
      <c r="F12"/>
      <c r="G12"/>
      <c r="H12"/>
      <c r="I12"/>
    </row>
    <row r="13" spans="1:16" x14ac:dyDescent="0.35">
      <c r="A13" s="15">
        <v>2017</v>
      </c>
      <c r="B13" s="67">
        <v>103</v>
      </c>
      <c r="C13" s="67">
        <f t="shared" si="1"/>
        <v>106.18556701030928</v>
      </c>
      <c r="D13" s="14">
        <f t="shared" si="0"/>
        <v>2.4422680412371132</v>
      </c>
      <c r="E13"/>
      <c r="F13"/>
      <c r="G13"/>
      <c r="H13"/>
      <c r="I13"/>
    </row>
    <row r="14" spans="1:16" x14ac:dyDescent="0.35">
      <c r="A14" s="16">
        <v>2018</v>
      </c>
      <c r="B14" s="67">
        <v>106</v>
      </c>
      <c r="C14" s="67">
        <f t="shared" si="1"/>
        <v>109.27835051546391</v>
      </c>
      <c r="D14" s="14">
        <f t="shared" si="0"/>
        <v>2.5134020618556701</v>
      </c>
      <c r="E14"/>
      <c r="F14"/>
      <c r="G14"/>
      <c r="H14"/>
      <c r="I14"/>
    </row>
    <row r="15" spans="1:16" x14ac:dyDescent="0.35">
      <c r="A15" s="15">
        <v>2019</v>
      </c>
      <c r="B15" s="67">
        <v>108</v>
      </c>
      <c r="C15" s="67">
        <f t="shared" si="1"/>
        <v>111.34020618556701</v>
      </c>
      <c r="D15" s="14">
        <f>$D$16*C15/100</f>
        <v>2.560824742268041</v>
      </c>
      <c r="E15"/>
      <c r="F15"/>
      <c r="G15"/>
      <c r="H15"/>
      <c r="I15"/>
    </row>
    <row r="16" spans="1:16" x14ac:dyDescent="0.35">
      <c r="A16" s="16">
        <v>2020</v>
      </c>
      <c r="B16" s="67">
        <v>108</v>
      </c>
      <c r="C16" s="67">
        <f t="shared" si="1"/>
        <v>111.34020618556701</v>
      </c>
      <c r="D16" s="14">
        <v>2.2999999999999998</v>
      </c>
      <c r="E16"/>
      <c r="F16"/>
      <c r="G16"/>
      <c r="H16"/>
      <c r="I16"/>
    </row>
    <row r="17" spans="1:9" x14ac:dyDescent="0.35">
      <c r="A17" s="15">
        <v>2021</v>
      </c>
      <c r="B17" s="67">
        <v>109</v>
      </c>
      <c r="C17" s="67">
        <f t="shared" si="1"/>
        <v>112.37113402061856</v>
      </c>
      <c r="D17" s="14">
        <f>$D$16*C17/100</f>
        <v>2.5845360824742265</v>
      </c>
      <c r="E17"/>
      <c r="F17"/>
      <c r="G17"/>
      <c r="H17"/>
      <c r="I17"/>
    </row>
    <row r="18" spans="1:9" x14ac:dyDescent="0.35">
      <c r="A18" s="16">
        <v>2022</v>
      </c>
      <c r="B18" s="67">
        <v>109</v>
      </c>
      <c r="C18" s="67">
        <f t="shared" si="1"/>
        <v>112.37113402061856</v>
      </c>
      <c r="D18" s="14">
        <f>$D$16*C18/100</f>
        <v>2.5845360824742265</v>
      </c>
      <c r="E18"/>
      <c r="F18"/>
      <c r="G18"/>
      <c r="H18"/>
      <c r="I18"/>
    </row>
    <row r="20" spans="1:9" x14ac:dyDescent="0.35">
      <c r="A20" s="22" t="s">
        <v>7</v>
      </c>
      <c r="B20" s="22" t="s">
        <v>130</v>
      </c>
    </row>
    <row r="21" spans="1:9" x14ac:dyDescent="0.35">
      <c r="A21" s="22" t="s">
        <v>9</v>
      </c>
      <c r="B21" s="22" t="s">
        <v>129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5"/>
  <sheetViews>
    <sheetView workbookViewId="0"/>
  </sheetViews>
  <sheetFormatPr defaultRowHeight="14.5" x14ac:dyDescent="0.35"/>
  <cols>
    <col min="1" max="1" width="22.1796875" customWidth="1"/>
    <col min="2" max="2" width="14.453125" customWidth="1"/>
    <col min="4" max="4" width="9.81640625" customWidth="1"/>
    <col min="5" max="5" width="23.7265625" customWidth="1"/>
    <col min="14" max="14" width="12.1796875" customWidth="1"/>
  </cols>
  <sheetData>
    <row r="1" spans="1:14" x14ac:dyDescent="0.35">
      <c r="A1" t="s">
        <v>0</v>
      </c>
    </row>
    <row r="4" spans="1:14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14" x14ac:dyDescent="0.35">
      <c r="A5" s="53" t="s">
        <v>89</v>
      </c>
      <c r="B5" s="71" t="s">
        <v>88</v>
      </c>
      <c r="C5" s="11"/>
      <c r="D5" t="s">
        <v>7</v>
      </c>
      <c r="E5" s="11" t="s">
        <v>132</v>
      </c>
      <c r="F5" s="102">
        <f>KURT(B6:B35)</f>
        <v>-0.58991447809434838</v>
      </c>
      <c r="G5" s="11"/>
      <c r="H5" s="11"/>
      <c r="I5" s="11"/>
    </row>
    <row r="6" spans="1:14" ht="17.25" customHeight="1" x14ac:dyDescent="0.35">
      <c r="A6" s="89">
        <v>1</v>
      </c>
      <c r="B6" s="74">
        <v>13</v>
      </c>
      <c r="C6" s="11"/>
      <c r="E6" s="11" t="s">
        <v>133</v>
      </c>
      <c r="F6" s="11">
        <f>SKEW(B6:B35)</f>
        <v>0.14209149803071319</v>
      </c>
      <c r="G6" s="11"/>
      <c r="H6" s="11"/>
      <c r="I6" s="11"/>
      <c r="N6" s="101"/>
    </row>
    <row r="7" spans="1:14" x14ac:dyDescent="0.35">
      <c r="A7" s="89">
        <v>2</v>
      </c>
      <c r="B7" s="74">
        <v>15</v>
      </c>
      <c r="C7" s="11"/>
      <c r="D7" s="11"/>
      <c r="E7" s="11"/>
      <c r="F7" s="11"/>
      <c r="G7" s="11"/>
      <c r="H7" s="11"/>
      <c r="I7" s="11"/>
      <c r="N7" s="95"/>
    </row>
    <row r="8" spans="1:14" x14ac:dyDescent="0.35">
      <c r="A8" s="89">
        <v>3</v>
      </c>
      <c r="B8" s="74">
        <v>18</v>
      </c>
      <c r="C8" s="11"/>
      <c r="D8" s="11" t="s">
        <v>8</v>
      </c>
      <c r="E8" s="11" t="s">
        <v>180</v>
      </c>
      <c r="F8" s="11"/>
      <c r="G8" s="11"/>
      <c r="H8" s="11"/>
      <c r="I8" s="11"/>
      <c r="N8" s="95"/>
    </row>
    <row r="9" spans="1:14" x14ac:dyDescent="0.35">
      <c r="A9" s="89">
        <v>4</v>
      </c>
      <c r="B9" s="74">
        <v>20</v>
      </c>
      <c r="C9" s="11"/>
      <c r="G9" s="11"/>
      <c r="H9" s="11"/>
      <c r="I9" s="11"/>
      <c r="N9" s="95"/>
    </row>
    <row r="10" spans="1:14" ht="15" thickBot="1" x14ac:dyDescent="0.4">
      <c r="A10" s="89">
        <v>5</v>
      </c>
      <c r="B10" s="74">
        <v>22</v>
      </c>
      <c r="C10" s="11"/>
      <c r="D10" s="11"/>
      <c r="G10" s="11"/>
      <c r="H10" s="11"/>
      <c r="I10" s="11"/>
      <c r="N10" s="95"/>
    </row>
    <row r="11" spans="1:14" x14ac:dyDescent="0.35">
      <c r="A11" s="89">
        <v>6</v>
      </c>
      <c r="B11" s="74">
        <v>25</v>
      </c>
      <c r="C11" s="11"/>
      <c r="D11" s="11" t="s">
        <v>9</v>
      </c>
      <c r="E11" s="108" t="s">
        <v>88</v>
      </c>
      <c r="F11" s="108"/>
      <c r="G11" s="11"/>
      <c r="H11" s="11"/>
      <c r="I11" s="11"/>
      <c r="N11" s="95"/>
    </row>
    <row r="12" spans="1:14" x14ac:dyDescent="0.35">
      <c r="A12" s="89">
        <v>7</v>
      </c>
      <c r="B12" s="74">
        <v>30</v>
      </c>
      <c r="C12" s="11"/>
      <c r="D12" s="11"/>
      <c r="G12" s="11"/>
      <c r="H12" s="11"/>
      <c r="I12" s="11"/>
    </row>
    <row r="13" spans="1:14" x14ac:dyDescent="0.35">
      <c r="A13" s="89">
        <v>8</v>
      </c>
      <c r="B13" s="74">
        <v>30</v>
      </c>
      <c r="C13" s="11"/>
      <c r="D13" s="11"/>
      <c r="E13" t="s">
        <v>143</v>
      </c>
      <c r="F13">
        <v>23.533333333333335</v>
      </c>
      <c r="G13" s="11"/>
      <c r="H13" s="11"/>
      <c r="I13" s="11"/>
    </row>
    <row r="14" spans="1:14" x14ac:dyDescent="0.35">
      <c r="A14" s="89">
        <v>9</v>
      </c>
      <c r="B14" s="74">
        <v>28</v>
      </c>
      <c r="C14" s="11"/>
      <c r="D14" s="11"/>
      <c r="E14" t="s">
        <v>144</v>
      </c>
      <c r="F14" s="109">
        <v>0.97995230159940039</v>
      </c>
      <c r="G14" s="11"/>
      <c r="H14" s="11"/>
      <c r="I14" s="11"/>
    </row>
    <row r="15" spans="1:14" x14ac:dyDescent="0.35">
      <c r="A15" s="89">
        <v>10</v>
      </c>
      <c r="B15" s="74">
        <v>26</v>
      </c>
      <c r="C15" s="11"/>
      <c r="D15" s="11"/>
      <c r="E15" t="s">
        <v>145</v>
      </c>
      <c r="F15">
        <v>23</v>
      </c>
      <c r="G15" s="11"/>
      <c r="H15" s="11"/>
      <c r="I15" s="11"/>
    </row>
    <row r="16" spans="1:14" x14ac:dyDescent="0.35">
      <c r="A16" s="89">
        <v>11</v>
      </c>
      <c r="B16" s="74">
        <v>23</v>
      </c>
      <c r="C16" s="11"/>
      <c r="D16" s="11"/>
      <c r="E16" t="s">
        <v>146</v>
      </c>
      <c r="F16">
        <v>20</v>
      </c>
      <c r="G16" s="11"/>
      <c r="H16" s="11"/>
      <c r="I16" s="11"/>
    </row>
    <row r="17" spans="1:9" x14ac:dyDescent="0.35">
      <c r="A17" s="89">
        <v>12</v>
      </c>
      <c r="B17" s="74">
        <v>20</v>
      </c>
      <c r="C17" s="11"/>
      <c r="D17" s="11"/>
      <c r="E17" t="s">
        <v>147</v>
      </c>
      <c r="F17">
        <v>5.3674198086509746</v>
      </c>
      <c r="G17" s="11"/>
      <c r="H17" s="11"/>
      <c r="I17" s="11"/>
    </row>
    <row r="18" spans="1:9" x14ac:dyDescent="0.35">
      <c r="A18" s="89">
        <v>13</v>
      </c>
      <c r="B18" s="74">
        <v>18</v>
      </c>
      <c r="C18" s="11"/>
      <c r="D18" s="11"/>
      <c r="E18" t="s">
        <v>148</v>
      </c>
      <c r="F18">
        <v>28.809195402298869</v>
      </c>
      <c r="G18" s="11"/>
      <c r="H18" s="11"/>
      <c r="I18" s="11"/>
    </row>
    <row r="19" spans="1:9" x14ac:dyDescent="0.35">
      <c r="A19" s="89">
        <v>14</v>
      </c>
      <c r="B19" s="74">
        <v>17</v>
      </c>
      <c r="C19" s="11"/>
      <c r="D19" s="11"/>
      <c r="E19" t="s">
        <v>149</v>
      </c>
      <c r="F19">
        <v>-0.58991447809434838</v>
      </c>
      <c r="G19" s="11"/>
      <c r="H19" s="11"/>
      <c r="I19" s="11"/>
    </row>
    <row r="20" spans="1:9" x14ac:dyDescent="0.35">
      <c r="A20" s="89">
        <v>15</v>
      </c>
      <c r="B20" s="74">
        <v>19</v>
      </c>
      <c r="C20" s="11"/>
      <c r="D20" s="11"/>
      <c r="E20" t="s">
        <v>150</v>
      </c>
      <c r="F20">
        <v>0.14209149803071319</v>
      </c>
      <c r="G20" s="11"/>
      <c r="H20" s="11"/>
      <c r="I20" s="11"/>
    </row>
    <row r="21" spans="1:9" x14ac:dyDescent="0.35">
      <c r="A21" s="89">
        <v>16</v>
      </c>
      <c r="B21" s="74">
        <v>22</v>
      </c>
      <c r="C21" s="11"/>
      <c r="D21" s="11"/>
      <c r="E21" t="s">
        <v>151</v>
      </c>
      <c r="F21">
        <v>22</v>
      </c>
      <c r="G21" s="11"/>
      <c r="H21" s="11"/>
      <c r="I21" s="11"/>
    </row>
    <row r="22" spans="1:9" x14ac:dyDescent="0.35">
      <c r="A22" s="89">
        <v>17</v>
      </c>
      <c r="B22" s="74">
        <v>24</v>
      </c>
      <c r="C22" s="11"/>
      <c r="D22" s="11"/>
      <c r="E22" t="s">
        <v>152</v>
      </c>
      <c r="F22">
        <v>13</v>
      </c>
      <c r="G22" s="11"/>
      <c r="H22" s="11"/>
      <c r="I22" s="11"/>
    </row>
    <row r="23" spans="1:9" x14ac:dyDescent="0.35">
      <c r="A23" s="89">
        <v>18</v>
      </c>
      <c r="B23" s="74">
        <v>28</v>
      </c>
      <c r="C23" s="11"/>
      <c r="D23" s="11"/>
      <c r="E23" t="s">
        <v>153</v>
      </c>
      <c r="F23">
        <v>35</v>
      </c>
      <c r="G23" s="11"/>
      <c r="H23" s="11"/>
      <c r="I23" s="11"/>
    </row>
    <row r="24" spans="1:9" x14ac:dyDescent="0.35">
      <c r="A24" s="89">
        <v>19</v>
      </c>
      <c r="B24" s="74">
        <v>32</v>
      </c>
      <c r="C24" s="11"/>
      <c r="D24" s="11"/>
      <c r="E24" t="s">
        <v>154</v>
      </c>
      <c r="F24">
        <v>706</v>
      </c>
      <c r="G24" s="11"/>
      <c r="H24" s="11"/>
      <c r="I24" s="11"/>
    </row>
    <row r="25" spans="1:9" ht="15" thickBot="1" x14ac:dyDescent="0.4">
      <c r="A25" s="89">
        <v>20</v>
      </c>
      <c r="B25" s="74">
        <v>35</v>
      </c>
      <c r="C25" s="11"/>
      <c r="D25" s="11"/>
      <c r="E25" s="106" t="s">
        <v>155</v>
      </c>
      <c r="F25" s="106">
        <v>30</v>
      </c>
      <c r="G25" s="11"/>
      <c r="H25" s="11"/>
      <c r="I25" s="11"/>
    </row>
    <row r="26" spans="1:9" x14ac:dyDescent="0.35">
      <c r="A26" s="89">
        <v>21</v>
      </c>
      <c r="B26" s="74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89">
        <v>22</v>
      </c>
      <c r="B27" s="74">
        <v>27</v>
      </c>
      <c r="C27" s="11"/>
      <c r="D27" s="11"/>
      <c r="E27" s="11" t="s">
        <v>156</v>
      </c>
      <c r="F27" s="11"/>
      <c r="G27" s="11"/>
      <c r="H27" s="11"/>
      <c r="I27" s="11"/>
    </row>
    <row r="28" spans="1:9" x14ac:dyDescent="0.35">
      <c r="A28" s="89">
        <v>23</v>
      </c>
      <c r="B28" s="74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89">
        <v>24</v>
      </c>
      <c r="B29" s="74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89">
        <v>25</v>
      </c>
      <c r="B30" s="74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89">
        <v>26</v>
      </c>
      <c r="B31" s="74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89">
        <v>27</v>
      </c>
      <c r="B32" s="74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89">
        <v>28</v>
      </c>
      <c r="B33" s="74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89">
        <v>29</v>
      </c>
      <c r="B34" s="74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89">
        <v>30</v>
      </c>
      <c r="B35" s="74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C8" sqref="C8:C9"/>
    </sheetView>
  </sheetViews>
  <sheetFormatPr defaultRowHeight="14.5" x14ac:dyDescent="0.35"/>
  <cols>
    <col min="1" max="1" width="11.453125" customWidth="1"/>
    <col min="2" max="2" width="16.7265625" customWidth="1"/>
    <col min="3" max="3" width="11.1796875" bestFit="1" customWidth="1"/>
  </cols>
  <sheetData>
    <row r="1" spans="1:14" x14ac:dyDescent="0.35">
      <c r="A1" t="s">
        <v>30</v>
      </c>
    </row>
    <row r="3" spans="1:14" x14ac:dyDescent="0.35">
      <c r="A3" s="12" t="s">
        <v>135</v>
      </c>
      <c r="B3" s="12">
        <f>12000</f>
        <v>12000</v>
      </c>
      <c r="C3" s="12"/>
      <c r="D3" s="12" t="s">
        <v>136</v>
      </c>
      <c r="E3" s="12">
        <f>800</f>
        <v>800</v>
      </c>
    </row>
    <row r="4" spans="1:14" x14ac:dyDescent="0.35">
      <c r="K4" s="95"/>
    </row>
    <row r="5" spans="1:14" x14ac:dyDescent="0.35">
      <c r="A5" t="s">
        <v>7</v>
      </c>
      <c r="B5" s="12" t="s">
        <v>134</v>
      </c>
      <c r="C5" s="12">
        <f>B3-2*E3</f>
        <v>10400</v>
      </c>
      <c r="D5" s="12" t="s">
        <v>137</v>
      </c>
      <c r="E5" s="12">
        <f>B3+2*E3</f>
        <v>13600</v>
      </c>
      <c r="K5" s="95"/>
    </row>
    <row r="6" spans="1:14" x14ac:dyDescent="0.35">
      <c r="B6" t="s">
        <v>138</v>
      </c>
      <c r="K6" s="95"/>
    </row>
    <row r="7" spans="1:14" x14ac:dyDescent="0.35">
      <c r="K7" s="95"/>
    </row>
    <row r="8" spans="1:14" ht="15" customHeight="1" x14ac:dyDescent="0.35">
      <c r="A8" t="s">
        <v>8</v>
      </c>
      <c r="B8" t="s">
        <v>139</v>
      </c>
      <c r="C8" s="103">
        <f>_xlfn.NORM.DIST(13000,B3,E3,TRUE)</f>
        <v>0.89435022633314476</v>
      </c>
      <c r="F8" s="105"/>
      <c r="K8" s="95"/>
    </row>
    <row r="9" spans="1:14" x14ac:dyDescent="0.35">
      <c r="B9" t="s">
        <v>140</v>
      </c>
      <c r="C9" s="104">
        <f>1-_xlfn.NORM.DIST(14000,B3,E3,TRUE)</f>
        <v>6.2096653257761592E-3</v>
      </c>
      <c r="K9" s="95"/>
    </row>
    <row r="10" spans="1:14" x14ac:dyDescent="0.35">
      <c r="B10" t="s">
        <v>141</v>
      </c>
      <c r="K10" s="95"/>
    </row>
    <row r="11" spans="1:14" x14ac:dyDescent="0.35">
      <c r="K11" s="95"/>
    </row>
    <row r="12" spans="1:14" x14ac:dyDescent="0.35">
      <c r="A12" t="s">
        <v>9</v>
      </c>
      <c r="B12" s="103">
        <f>_xlfn.NORM.DIST(12700,B3,E3,TRUE)</f>
        <v>0.80921304714748943</v>
      </c>
      <c r="N12" s="12"/>
    </row>
    <row r="13" spans="1:14" x14ac:dyDescent="0.35">
      <c r="B13" t="s">
        <v>142</v>
      </c>
    </row>
    <row r="14" spans="1:14" x14ac:dyDescent="0.35">
      <c r="L14" s="96"/>
    </row>
    <row r="15" spans="1:14" x14ac:dyDescent="0.35">
      <c r="A15" t="s">
        <v>10</v>
      </c>
      <c r="B15" s="35">
        <f>_xlfn.NORM.INV(33%,B3,E3)</f>
        <v>11648.069467461413</v>
      </c>
      <c r="L15" s="96"/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3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7" x14ac:dyDescent="0.35">
      <c r="A1" t="s">
        <v>0</v>
      </c>
    </row>
    <row r="2" spans="1:7" x14ac:dyDescent="0.35">
      <c r="F2" s="95"/>
    </row>
    <row r="3" spans="1:7" x14ac:dyDescent="0.35">
      <c r="B3" s="59"/>
      <c r="F3" s="95"/>
    </row>
    <row r="4" spans="1:7" ht="14.5" customHeight="1" x14ac:dyDescent="0.35">
      <c r="A4" s="57" t="s">
        <v>59</v>
      </c>
      <c r="B4" s="57" t="s">
        <v>60</v>
      </c>
      <c r="C4" s="57" t="s">
        <v>61</v>
      </c>
      <c r="F4" s="95"/>
    </row>
    <row r="5" spans="1:7" x14ac:dyDescent="0.35">
      <c r="A5" s="56">
        <v>25</v>
      </c>
      <c r="B5" s="56">
        <v>32</v>
      </c>
      <c r="C5" s="56">
        <v>56</v>
      </c>
      <c r="F5" s="95"/>
    </row>
    <row r="6" spans="1:7" x14ac:dyDescent="0.35">
      <c r="A6" s="56">
        <v>28</v>
      </c>
      <c r="B6" s="56">
        <v>35</v>
      </c>
      <c r="C6" s="56">
        <v>45</v>
      </c>
      <c r="F6" s="95"/>
    </row>
    <row r="7" spans="1:7" x14ac:dyDescent="0.35">
      <c r="A7" s="56">
        <v>30</v>
      </c>
      <c r="B7" s="56">
        <v>33</v>
      </c>
      <c r="C7" s="56">
        <v>51</v>
      </c>
      <c r="F7" s="95"/>
    </row>
    <row r="8" spans="1:7" x14ac:dyDescent="0.35">
      <c r="A8" s="56">
        <v>26</v>
      </c>
      <c r="B8" s="56">
        <v>26</v>
      </c>
      <c r="C8" s="56">
        <v>45</v>
      </c>
      <c r="D8" s="3"/>
      <c r="F8" s="95"/>
    </row>
    <row r="9" spans="1:7" x14ac:dyDescent="0.35">
      <c r="A9" s="56">
        <v>34</v>
      </c>
      <c r="B9" s="56">
        <v>34</v>
      </c>
      <c r="C9" s="56">
        <v>43</v>
      </c>
      <c r="G9" s="95"/>
    </row>
    <row r="10" spans="1:7" x14ac:dyDescent="0.35">
      <c r="A10" s="56">
        <v>29</v>
      </c>
      <c r="B10" s="56">
        <v>31</v>
      </c>
      <c r="C10" s="56">
        <v>39</v>
      </c>
    </row>
    <row r="12" spans="1:7" x14ac:dyDescent="0.35">
      <c r="A12" t="s">
        <v>7</v>
      </c>
      <c r="B12" t="s">
        <v>157</v>
      </c>
      <c r="C12" t="s">
        <v>159</v>
      </c>
    </row>
    <row r="13" spans="1:7" x14ac:dyDescent="0.35">
      <c r="B13" t="s">
        <v>158</v>
      </c>
      <c r="C13" t="s">
        <v>160</v>
      </c>
    </row>
    <row r="15" spans="1:7" x14ac:dyDescent="0.35">
      <c r="A15" t="s">
        <v>8</v>
      </c>
      <c r="C15" t="s">
        <v>163</v>
      </c>
    </row>
    <row r="17" spans="1:9" ht="15" thickBot="1" x14ac:dyDescent="0.4">
      <c r="C17" t="s">
        <v>164</v>
      </c>
    </row>
    <row r="18" spans="1:9" x14ac:dyDescent="0.35">
      <c r="C18" s="107" t="s">
        <v>165</v>
      </c>
      <c r="D18" s="107" t="s">
        <v>155</v>
      </c>
      <c r="E18" s="107" t="s">
        <v>154</v>
      </c>
      <c r="F18" s="107" t="s">
        <v>166</v>
      </c>
      <c r="G18" s="107" t="s">
        <v>167</v>
      </c>
    </row>
    <row r="19" spans="1:9" x14ac:dyDescent="0.35">
      <c r="C19" t="s">
        <v>59</v>
      </c>
      <c r="D19">
        <v>6</v>
      </c>
      <c r="E19">
        <v>172</v>
      </c>
      <c r="F19">
        <v>28.666666666666668</v>
      </c>
      <c r="G19">
        <v>10.266666666666605</v>
      </c>
    </row>
    <row r="20" spans="1:9" x14ac:dyDescent="0.35">
      <c r="C20" t="s">
        <v>60</v>
      </c>
      <c r="D20">
        <v>6</v>
      </c>
      <c r="E20">
        <v>191</v>
      </c>
      <c r="F20">
        <v>31.833333333333332</v>
      </c>
      <c r="G20">
        <v>10.166666666666668</v>
      </c>
    </row>
    <row r="21" spans="1:9" ht="15" thickBot="1" x14ac:dyDescent="0.4">
      <c r="C21" s="106" t="s">
        <v>61</v>
      </c>
      <c r="D21" s="106">
        <v>6</v>
      </c>
      <c r="E21" s="106">
        <v>279</v>
      </c>
      <c r="F21" s="106">
        <v>46.5</v>
      </c>
      <c r="G21" s="106">
        <v>36.700000000000003</v>
      </c>
    </row>
    <row r="24" spans="1:9" ht="15" thickBot="1" x14ac:dyDescent="0.4">
      <c r="C24" t="s">
        <v>168</v>
      </c>
    </row>
    <row r="25" spans="1:9" x14ac:dyDescent="0.35">
      <c r="C25" s="107" t="s">
        <v>169</v>
      </c>
      <c r="D25" s="107" t="s">
        <v>170</v>
      </c>
      <c r="E25" s="107" t="s">
        <v>171</v>
      </c>
      <c r="F25" s="107" t="s">
        <v>172</v>
      </c>
      <c r="G25" s="107" t="s">
        <v>173</v>
      </c>
      <c r="H25" s="107" t="s">
        <v>174</v>
      </c>
      <c r="I25" s="107" t="s">
        <v>175</v>
      </c>
    </row>
    <row r="26" spans="1:9" x14ac:dyDescent="0.35">
      <c r="C26" t="s">
        <v>176</v>
      </c>
      <c r="D26">
        <v>1086.3333333333333</v>
      </c>
      <c r="E26">
        <v>2</v>
      </c>
      <c r="F26">
        <v>543.16666666666663</v>
      </c>
      <c r="G26">
        <v>28.521003500583429</v>
      </c>
      <c r="H26">
        <v>7.7408904042435213E-6</v>
      </c>
      <c r="I26">
        <v>3.6823203436732408</v>
      </c>
    </row>
    <row r="27" spans="1:9" x14ac:dyDescent="0.35">
      <c r="C27" t="s">
        <v>177</v>
      </c>
      <c r="D27">
        <v>285.66666666666669</v>
      </c>
      <c r="E27">
        <v>15</v>
      </c>
      <c r="F27">
        <v>19.044444444444444</v>
      </c>
    </row>
    <row r="29" spans="1:9" ht="15" thickBot="1" x14ac:dyDescent="0.4">
      <c r="C29" s="106" t="s">
        <v>178</v>
      </c>
      <c r="D29" s="106">
        <v>1372</v>
      </c>
      <c r="E29" s="106">
        <v>17</v>
      </c>
      <c r="F29" s="106"/>
      <c r="G29" s="106"/>
      <c r="H29" s="106"/>
      <c r="I29" s="106"/>
    </row>
    <row r="32" spans="1:9" x14ac:dyDescent="0.35">
      <c r="A32" t="s">
        <v>179</v>
      </c>
      <c r="B32" t="s">
        <v>181</v>
      </c>
    </row>
    <row r="33" spans="1:2" x14ac:dyDescent="0.35">
      <c r="A33" t="s">
        <v>161</v>
      </c>
      <c r="B33" t="s">
        <v>162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27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10.1796875" bestFit="1" customWidth="1"/>
    <col min="4" max="4" width="16.1796875" bestFit="1" customWidth="1"/>
    <col min="5" max="5" width="32.453125" bestFit="1" customWidth="1"/>
    <col min="6" max="6" width="29.453125" bestFit="1" customWidth="1"/>
  </cols>
  <sheetData>
    <row r="1" spans="1:6" x14ac:dyDescent="0.35">
      <c r="A1" t="s">
        <v>1</v>
      </c>
    </row>
    <row r="3" spans="1:6" x14ac:dyDescent="0.35">
      <c r="A3" s="61"/>
      <c r="B3" s="59"/>
    </row>
    <row r="4" spans="1:6" ht="29" x14ac:dyDescent="0.35">
      <c r="A4" s="68" t="s">
        <v>95</v>
      </c>
      <c r="B4" s="68" t="s">
        <v>96</v>
      </c>
    </row>
    <row r="5" spans="1:6" x14ac:dyDescent="0.35">
      <c r="A5" s="14">
        <v>80</v>
      </c>
      <c r="B5" s="14">
        <v>100</v>
      </c>
      <c r="E5" s="95"/>
    </row>
    <row r="6" spans="1:6" x14ac:dyDescent="0.35">
      <c r="A6" s="72">
        <v>70</v>
      </c>
      <c r="B6" s="14">
        <v>83</v>
      </c>
      <c r="E6" s="95"/>
    </row>
    <row r="7" spans="1:6" x14ac:dyDescent="0.35">
      <c r="A7" s="14">
        <v>65</v>
      </c>
      <c r="B7" s="72">
        <v>80</v>
      </c>
      <c r="E7" s="95"/>
    </row>
    <row r="8" spans="1:6" x14ac:dyDescent="0.35">
      <c r="A8" s="14">
        <v>59</v>
      </c>
      <c r="B8" s="14">
        <v>73</v>
      </c>
      <c r="E8" s="95"/>
    </row>
    <row r="9" spans="1:6" x14ac:dyDescent="0.35">
      <c r="A9" s="14">
        <v>45</v>
      </c>
      <c r="B9" s="14">
        <v>69</v>
      </c>
      <c r="E9" s="95"/>
    </row>
    <row r="10" spans="1:6" x14ac:dyDescent="0.35">
      <c r="A10" s="72">
        <v>45</v>
      </c>
      <c r="B10" s="14">
        <v>62</v>
      </c>
      <c r="E10" s="95"/>
    </row>
    <row r="11" spans="1:6" x14ac:dyDescent="0.35">
      <c r="A11" s="14">
        <v>40</v>
      </c>
      <c r="B11" s="14">
        <v>57</v>
      </c>
    </row>
    <row r="12" spans="1:6" x14ac:dyDescent="0.35">
      <c r="A12" s="14">
        <v>37</v>
      </c>
      <c r="B12" s="14">
        <v>54</v>
      </c>
    </row>
    <row r="13" spans="1:6" x14ac:dyDescent="0.35">
      <c r="A13" s="14">
        <v>31</v>
      </c>
      <c r="B13" s="14">
        <v>49</v>
      </c>
    </row>
    <row r="14" spans="1:6" x14ac:dyDescent="0.35">
      <c r="A14" s="14">
        <v>27</v>
      </c>
      <c r="B14" s="72">
        <v>49</v>
      </c>
    </row>
    <row r="15" spans="1:6" x14ac:dyDescent="0.35">
      <c r="A15" s="14">
        <v>10</v>
      </c>
      <c r="B15" s="14">
        <v>45</v>
      </c>
    </row>
    <row r="16" spans="1:6" x14ac:dyDescent="0.35">
      <c r="A16" s="14">
        <v>10</v>
      </c>
      <c r="B16" s="14">
        <v>42</v>
      </c>
      <c r="D16" s="3"/>
      <c r="E16" s="3"/>
      <c r="F16" s="3"/>
    </row>
    <row r="18" spans="1:3" x14ac:dyDescent="0.35">
      <c r="A18" t="s">
        <v>7</v>
      </c>
      <c r="B18" t="s">
        <v>182</v>
      </c>
      <c r="C18" t="s">
        <v>183</v>
      </c>
    </row>
    <row r="19" spans="1:3" x14ac:dyDescent="0.35">
      <c r="B19" t="s">
        <v>158</v>
      </c>
      <c r="C19" t="s">
        <v>184</v>
      </c>
    </row>
    <row r="21" spans="1:3" x14ac:dyDescent="0.35">
      <c r="A21" t="s">
        <v>8</v>
      </c>
    </row>
    <row r="23" spans="1:3" x14ac:dyDescent="0.35">
      <c r="B23" s="110"/>
    </row>
    <row r="24" spans="1:3" x14ac:dyDescent="0.35">
      <c r="B24" s="110"/>
    </row>
    <row r="25" spans="1:3" x14ac:dyDescent="0.35">
      <c r="B25" s="110"/>
    </row>
    <row r="26" spans="1:3" x14ac:dyDescent="0.35">
      <c r="B26" s="110"/>
    </row>
    <row r="27" spans="1:3" x14ac:dyDescent="0.35">
      <c r="B27" s="110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9"/>
  <sheetViews>
    <sheetView tabSelected="1" workbookViewId="0"/>
  </sheetViews>
  <sheetFormatPr defaultColWidth="9.1796875" defaultRowHeight="14.5" x14ac:dyDescent="0.35"/>
  <cols>
    <col min="1" max="1" width="22.1796875" customWidth="1"/>
    <col min="2" max="5" width="12.26953125" customWidth="1"/>
    <col min="6" max="6" width="14.81640625" customWidth="1"/>
    <col min="7" max="7" width="10.7265625" customWidth="1"/>
  </cols>
  <sheetData>
    <row r="1" spans="1:8" x14ac:dyDescent="0.35">
      <c r="A1" t="s">
        <v>1</v>
      </c>
    </row>
    <row r="4" spans="1:8" x14ac:dyDescent="0.35">
      <c r="H4" s="95"/>
    </row>
    <row r="5" spans="1:8" x14ac:dyDescent="0.35">
      <c r="A5" s="58"/>
      <c r="B5" s="2"/>
      <c r="C5" s="2" t="s">
        <v>90</v>
      </c>
      <c r="D5" s="2" t="s">
        <v>91</v>
      </c>
      <c r="E5" s="2" t="s">
        <v>92</v>
      </c>
      <c r="H5" s="95"/>
    </row>
    <row r="6" spans="1:8" x14ac:dyDescent="0.35">
      <c r="A6" s="12"/>
      <c r="B6" s="90" t="s">
        <v>93</v>
      </c>
      <c r="C6" s="2">
        <v>45</v>
      </c>
      <c r="D6" s="2">
        <v>57</v>
      </c>
      <c r="E6" s="2">
        <v>44</v>
      </c>
      <c r="H6" s="95"/>
    </row>
    <row r="7" spans="1:8" x14ac:dyDescent="0.35">
      <c r="A7" s="12"/>
      <c r="B7" s="2" t="s">
        <v>94</v>
      </c>
      <c r="C7" s="2">
        <v>90</v>
      </c>
      <c r="D7" s="2">
        <v>123</v>
      </c>
      <c r="E7" s="2">
        <v>81</v>
      </c>
      <c r="H7" s="95"/>
    </row>
    <row r="8" spans="1:8" x14ac:dyDescent="0.35">
      <c r="H8" s="95"/>
    </row>
    <row r="9" spans="1:8" x14ac:dyDescent="0.35">
      <c r="H9" s="95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95" zoomScaleNormal="100" workbookViewId="0"/>
  </sheetViews>
  <sheetFormatPr defaultColWidth="8.7265625" defaultRowHeight="14.5" x14ac:dyDescent="0.35"/>
  <cols>
    <col min="1" max="16384" width="8.7265625" style="85"/>
  </cols>
  <sheetData>
    <row r="2" spans="2:2" x14ac:dyDescent="0.35">
      <c r="B2" s="84"/>
    </row>
    <row r="89" spans="2:2" ht="18.5" x14ac:dyDescent="0.45">
      <c r="B89" s="86"/>
    </row>
    <row r="303" spans="2:2" ht="18.5" x14ac:dyDescent="0.45">
      <c r="B303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0.1796875" customWidth="1"/>
    <col min="3" max="3" width="14.54296875" customWidth="1"/>
  </cols>
  <sheetData>
    <row r="1" spans="1:6" x14ac:dyDescent="0.35">
      <c r="A1" t="s">
        <v>1</v>
      </c>
      <c r="B1" s="60"/>
    </row>
    <row r="3" spans="1:6" x14ac:dyDescent="0.35">
      <c r="A3" s="19"/>
    </row>
    <row r="4" spans="1:6" ht="29" x14ac:dyDescent="0.35">
      <c r="A4" s="87" t="s">
        <v>64</v>
      </c>
      <c r="B4" s="62" t="s">
        <v>65</v>
      </c>
      <c r="C4" s="45"/>
    </row>
    <row r="5" spans="1:6" x14ac:dyDescent="0.35">
      <c r="A5" s="6" t="s">
        <v>66</v>
      </c>
      <c r="B5" s="64">
        <v>145</v>
      </c>
      <c r="C5" s="37"/>
      <c r="F5" s="12"/>
    </row>
    <row r="6" spans="1:6" x14ac:dyDescent="0.35">
      <c r="A6" s="6" t="s">
        <v>67</v>
      </c>
      <c r="B6" s="64">
        <v>189.2</v>
      </c>
      <c r="C6" s="37"/>
    </row>
    <row r="7" spans="1:6" x14ac:dyDescent="0.35">
      <c r="A7" s="6" t="s">
        <v>68</v>
      </c>
      <c r="B7" s="64">
        <v>231.3</v>
      </c>
      <c r="C7" s="37"/>
    </row>
    <row r="8" spans="1:6" x14ac:dyDescent="0.35">
      <c r="A8" s="6" t="s">
        <v>69</v>
      </c>
      <c r="B8" s="64">
        <v>158.6</v>
      </c>
      <c r="C8" s="37"/>
    </row>
    <row r="9" spans="1:6" x14ac:dyDescent="0.35">
      <c r="A9" s="6" t="s">
        <v>70</v>
      </c>
      <c r="B9" s="64">
        <v>204.8</v>
      </c>
      <c r="C9" s="37"/>
    </row>
    <row r="10" spans="1:6" x14ac:dyDescent="0.35">
      <c r="A10" s="6" t="s">
        <v>71</v>
      </c>
      <c r="B10" s="64">
        <v>256.8</v>
      </c>
      <c r="C10" s="37"/>
    </row>
    <row r="11" spans="1:6" x14ac:dyDescent="0.35">
      <c r="A11" s="6" t="s">
        <v>72</v>
      </c>
      <c r="B11" s="64">
        <v>273.10000000000002</v>
      </c>
      <c r="C11" s="37"/>
    </row>
    <row r="12" spans="1:6" x14ac:dyDescent="0.35">
      <c r="A12" s="6" t="s">
        <v>73</v>
      </c>
      <c r="B12" s="64">
        <v>221.4</v>
      </c>
      <c r="C12" s="37"/>
    </row>
    <row r="13" spans="1:6" x14ac:dyDescent="0.35">
      <c r="A13" s="6" t="s">
        <v>74</v>
      </c>
      <c r="B13" s="64">
        <v>198.5</v>
      </c>
      <c r="C13" s="37"/>
    </row>
    <row r="14" spans="1:6" x14ac:dyDescent="0.35">
      <c r="A14" s="6" t="s">
        <v>75</v>
      </c>
      <c r="B14" s="64">
        <v>301</v>
      </c>
      <c r="C14" s="37"/>
    </row>
    <row r="15" spans="1:6" x14ac:dyDescent="0.35">
      <c r="A15" s="6" t="s">
        <v>76</v>
      </c>
      <c r="B15" s="64">
        <v>345.7</v>
      </c>
    </row>
    <row r="16" spans="1:6" x14ac:dyDescent="0.35">
      <c r="A16" s="63" t="s">
        <v>77</v>
      </c>
      <c r="B16" s="64">
        <v>275.5</v>
      </c>
    </row>
    <row r="17" spans="1:13" x14ac:dyDescent="0.35">
      <c r="A17" s="6" t="s">
        <v>78</v>
      </c>
      <c r="B17" s="64">
        <v>289.39999999999998</v>
      </c>
    </row>
    <row r="18" spans="1:13" x14ac:dyDescent="0.35">
      <c r="A18" s="63" t="s">
        <v>79</v>
      </c>
      <c r="B18" s="64">
        <v>326.2</v>
      </c>
    </row>
    <row r="19" spans="1:13" x14ac:dyDescent="0.35">
      <c r="A19" s="63" t="s">
        <v>80</v>
      </c>
      <c r="B19" s="64">
        <v>304.10000000000002</v>
      </c>
    </row>
    <row r="20" spans="1:13" x14ac:dyDescent="0.35">
      <c r="A20" s="63" t="s">
        <v>81</v>
      </c>
      <c r="B20" s="64">
        <v>217.7</v>
      </c>
    </row>
    <row r="21" spans="1:13" x14ac:dyDescent="0.35">
      <c r="A21" s="63" t="s">
        <v>82</v>
      </c>
      <c r="B21" s="64">
        <v>189.7</v>
      </c>
      <c r="M21" s="12"/>
    </row>
    <row r="22" spans="1:13" x14ac:dyDescent="0.35">
      <c r="A22" s="63" t="s">
        <v>83</v>
      </c>
      <c r="B22" s="64">
        <v>162.69999999999999</v>
      </c>
      <c r="M22" s="12"/>
    </row>
    <row r="23" spans="1:13" x14ac:dyDescent="0.35">
      <c r="A23" s="63" t="s">
        <v>84</v>
      </c>
      <c r="B23" s="64">
        <v>174.8</v>
      </c>
      <c r="M23" s="12"/>
    </row>
    <row r="24" spans="1:13" x14ac:dyDescent="0.35">
      <c r="M24" s="12"/>
    </row>
    <row r="37" spans="1:2" x14ac:dyDescent="0.35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32</v>
      </c>
    </row>
    <row r="3" spans="1:7" x14ac:dyDescent="0.35">
      <c r="C3" s="12"/>
      <c r="E3" s="12"/>
    </row>
    <row r="4" spans="1:7" x14ac:dyDescent="0.35">
      <c r="A4" s="65" t="s">
        <v>85</v>
      </c>
      <c r="B4" s="65" t="s">
        <v>102</v>
      </c>
      <c r="C4" s="12"/>
      <c r="E4" s="3"/>
      <c r="F4" s="49"/>
      <c r="G4" s="17"/>
    </row>
    <row r="5" spans="1:7" x14ac:dyDescent="0.35">
      <c r="A5" s="67">
        <v>1</v>
      </c>
      <c r="B5" s="67">
        <v>65</v>
      </c>
      <c r="C5" s="12"/>
      <c r="E5" s="48"/>
    </row>
    <row r="6" spans="1:7" x14ac:dyDescent="0.35">
      <c r="A6" s="67">
        <v>2</v>
      </c>
      <c r="B6" s="67">
        <v>148</v>
      </c>
      <c r="C6" s="12"/>
      <c r="E6" s="48"/>
    </row>
    <row r="7" spans="1:7" x14ac:dyDescent="0.35">
      <c r="A7" s="67">
        <v>3</v>
      </c>
      <c r="B7" s="67">
        <v>91</v>
      </c>
      <c r="C7" s="12"/>
      <c r="E7" s="48"/>
    </row>
    <row r="8" spans="1:7" x14ac:dyDescent="0.35">
      <c r="A8" s="67">
        <v>4</v>
      </c>
      <c r="B8" s="67">
        <v>70</v>
      </c>
      <c r="C8" s="12"/>
      <c r="E8" s="48"/>
    </row>
    <row r="9" spans="1:7" x14ac:dyDescent="0.35">
      <c r="A9" s="67">
        <v>5</v>
      </c>
      <c r="B9" s="67">
        <v>140</v>
      </c>
      <c r="C9" s="12"/>
      <c r="E9" s="48"/>
    </row>
    <row r="10" spans="1:7" x14ac:dyDescent="0.35">
      <c r="A10" s="67">
        <v>6</v>
      </c>
      <c r="B10" s="67">
        <v>30</v>
      </c>
      <c r="C10" s="12"/>
      <c r="E10" s="48"/>
    </row>
    <row r="11" spans="1:7" x14ac:dyDescent="0.35">
      <c r="A11" s="67">
        <v>7</v>
      </c>
      <c r="B11" s="67">
        <v>129</v>
      </c>
      <c r="C11" s="12"/>
      <c r="E11" s="48"/>
    </row>
    <row r="12" spans="1:7" x14ac:dyDescent="0.35">
      <c r="A12" s="67">
        <v>8</v>
      </c>
      <c r="B12" s="67">
        <v>84</v>
      </c>
      <c r="C12" s="12"/>
      <c r="E12" s="48"/>
    </row>
    <row r="13" spans="1:7" x14ac:dyDescent="0.35">
      <c r="A13" s="67">
        <v>9</v>
      </c>
      <c r="B13" s="67">
        <v>88</v>
      </c>
      <c r="C13" s="12"/>
      <c r="E13" s="48"/>
    </row>
    <row r="14" spans="1:7" x14ac:dyDescent="0.35">
      <c r="A14" s="67">
        <v>10</v>
      </c>
      <c r="B14" s="67">
        <v>133</v>
      </c>
      <c r="C14" s="12"/>
      <c r="E14" s="48"/>
    </row>
    <row r="15" spans="1:7" x14ac:dyDescent="0.35">
      <c r="A15" s="67">
        <v>11</v>
      </c>
      <c r="B15" s="67">
        <v>52</v>
      </c>
      <c r="C15" s="12"/>
    </row>
    <row r="16" spans="1:7" x14ac:dyDescent="0.35">
      <c r="A16" s="67">
        <v>12</v>
      </c>
      <c r="B16" s="67">
        <v>108</v>
      </c>
      <c r="C16" s="12"/>
    </row>
    <row r="17" spans="1:4" x14ac:dyDescent="0.35">
      <c r="A17" s="67">
        <v>13</v>
      </c>
      <c r="B17" s="67">
        <v>152</v>
      </c>
      <c r="C17" s="12"/>
    </row>
    <row r="18" spans="1:4" x14ac:dyDescent="0.35">
      <c r="A18" s="67">
        <v>14</v>
      </c>
      <c r="B18" s="67">
        <v>8</v>
      </c>
      <c r="C18" s="12"/>
      <c r="D18" s="47"/>
    </row>
    <row r="19" spans="1:4" x14ac:dyDescent="0.35">
      <c r="A19" s="67">
        <v>15</v>
      </c>
      <c r="B19" s="67">
        <v>127</v>
      </c>
      <c r="D19" s="46"/>
    </row>
    <row r="20" spans="1:4" x14ac:dyDescent="0.35">
      <c r="A20" s="67">
        <v>16</v>
      </c>
      <c r="B20" s="67">
        <v>82</v>
      </c>
      <c r="D20" s="46"/>
    </row>
    <row r="21" spans="1:4" x14ac:dyDescent="0.35">
      <c r="A21" s="67">
        <v>17</v>
      </c>
      <c r="B21" s="67">
        <v>78</v>
      </c>
      <c r="D21" s="46"/>
    </row>
    <row r="22" spans="1:4" x14ac:dyDescent="0.35">
      <c r="A22" s="67">
        <v>18</v>
      </c>
      <c r="B22" s="67">
        <v>132</v>
      </c>
      <c r="D22" s="46"/>
    </row>
    <row r="23" spans="1:4" x14ac:dyDescent="0.35">
      <c r="A23" s="67">
        <v>19</v>
      </c>
      <c r="B23" s="67">
        <v>16</v>
      </c>
      <c r="D23" s="46"/>
    </row>
    <row r="24" spans="1:4" x14ac:dyDescent="0.35">
      <c r="A24" s="67">
        <v>20</v>
      </c>
      <c r="B24" s="67">
        <v>8</v>
      </c>
      <c r="D24" s="46"/>
    </row>
    <row r="25" spans="1:4" x14ac:dyDescent="0.35">
      <c r="A25" s="67">
        <v>21</v>
      </c>
      <c r="B25" s="67">
        <v>41</v>
      </c>
      <c r="D25" s="46"/>
    </row>
    <row r="26" spans="1:4" x14ac:dyDescent="0.35">
      <c r="A26" s="67">
        <v>22</v>
      </c>
      <c r="B26" s="67">
        <v>18</v>
      </c>
      <c r="D26" s="46"/>
    </row>
    <row r="27" spans="1:4" x14ac:dyDescent="0.35">
      <c r="A27" s="67">
        <v>23</v>
      </c>
      <c r="B27" s="67">
        <v>83</v>
      </c>
      <c r="D27" s="46"/>
    </row>
    <row r="28" spans="1:4" x14ac:dyDescent="0.35">
      <c r="A28" s="67">
        <v>24</v>
      </c>
      <c r="B28" s="67">
        <v>44</v>
      </c>
      <c r="D28" s="46"/>
    </row>
    <row r="29" spans="1:4" x14ac:dyDescent="0.35">
      <c r="B29" s="46"/>
    </row>
    <row r="30" spans="1:4" x14ac:dyDescent="0.35">
      <c r="B30" s="46"/>
    </row>
    <row r="31" spans="1:4" x14ac:dyDescent="0.35">
      <c r="B31" s="46"/>
    </row>
    <row r="32" spans="1:4" x14ac:dyDescent="0.35">
      <c r="B32" s="46"/>
    </row>
    <row r="33" spans="2:2" x14ac:dyDescent="0.35">
      <c r="B33" s="46"/>
    </row>
    <row r="34" spans="2:2" x14ac:dyDescent="0.35">
      <c r="B34" s="46"/>
    </row>
    <row r="35" spans="2:2" x14ac:dyDescent="0.35">
      <c r="B35" s="46"/>
    </row>
    <row r="36" spans="2:2" x14ac:dyDescent="0.35">
      <c r="B36" s="46"/>
    </row>
    <row r="37" spans="2:2" x14ac:dyDescent="0.35">
      <c r="B37" s="46"/>
    </row>
    <row r="38" spans="2:2" x14ac:dyDescent="0.35">
      <c r="B38" s="46"/>
    </row>
    <row r="39" spans="2:2" x14ac:dyDescent="0.35">
      <c r="B39" s="46"/>
    </row>
    <row r="40" spans="2:2" x14ac:dyDescent="0.35">
      <c r="B40" s="46"/>
    </row>
    <row r="41" spans="2:2" x14ac:dyDescent="0.35">
      <c r="B41" s="46"/>
    </row>
    <row r="42" spans="2:2" x14ac:dyDescent="0.35">
      <c r="B42" s="46"/>
    </row>
    <row r="43" spans="2:2" x14ac:dyDescent="0.35">
      <c r="B43" s="46"/>
    </row>
    <row r="44" spans="2:2" x14ac:dyDescent="0.35">
      <c r="B44" s="46"/>
    </row>
    <row r="45" spans="2:2" x14ac:dyDescent="0.35">
      <c r="B45" s="46"/>
    </row>
    <row r="46" spans="2:2" x14ac:dyDescent="0.35">
      <c r="B46" s="46"/>
    </row>
    <row r="47" spans="2:2" x14ac:dyDescent="0.35">
      <c r="B47" s="46"/>
    </row>
    <row r="48" spans="2:2" x14ac:dyDescent="0.35">
      <c r="B48" s="46"/>
    </row>
    <row r="49" spans="2:2" x14ac:dyDescent="0.35">
      <c r="B49" s="46"/>
    </row>
    <row r="50" spans="2:2" x14ac:dyDescent="0.35">
      <c r="B50" s="46"/>
    </row>
    <row r="51" spans="2:2" x14ac:dyDescent="0.35">
      <c r="B51" s="46"/>
    </row>
    <row r="52" spans="2:2" x14ac:dyDescent="0.35">
      <c r="B52" s="46"/>
    </row>
    <row r="53" spans="2:2" x14ac:dyDescent="0.35">
      <c r="B53" s="46"/>
    </row>
    <row r="54" spans="2:2" x14ac:dyDescent="0.35">
      <c r="B54" s="46"/>
    </row>
    <row r="55" spans="2:2" x14ac:dyDescent="0.35">
      <c r="B55" s="46"/>
    </row>
    <row r="56" spans="2:2" x14ac:dyDescent="0.35">
      <c r="B56" s="46"/>
    </row>
    <row r="57" spans="2:2" x14ac:dyDescent="0.35">
      <c r="B57" s="46"/>
    </row>
    <row r="58" spans="2:2" x14ac:dyDescent="0.35">
      <c r="B58" s="46"/>
    </row>
    <row r="59" spans="2:2" x14ac:dyDescent="0.35">
      <c r="B59" s="46"/>
    </row>
    <row r="60" spans="2:2" x14ac:dyDescent="0.35">
      <c r="B60" s="46"/>
    </row>
    <row r="61" spans="2:2" x14ac:dyDescent="0.35">
      <c r="B61" s="46"/>
    </row>
    <row r="62" spans="2:2" x14ac:dyDescent="0.35">
      <c r="B62" s="46"/>
    </row>
    <row r="63" spans="2:2" x14ac:dyDescent="0.35">
      <c r="B63" s="46"/>
    </row>
    <row r="64" spans="2:2" x14ac:dyDescent="0.35">
      <c r="B64" s="46"/>
    </row>
    <row r="65" spans="2:2" x14ac:dyDescent="0.35">
      <c r="B65" s="46"/>
    </row>
    <row r="66" spans="2:2" x14ac:dyDescent="0.35">
      <c r="B66" s="46"/>
    </row>
    <row r="67" spans="2:2" x14ac:dyDescent="0.35">
      <c r="B67" s="46"/>
    </row>
    <row r="68" spans="2:2" x14ac:dyDescent="0.35">
      <c r="B68" s="46"/>
    </row>
    <row r="69" spans="2:2" x14ac:dyDescent="0.35">
      <c r="B69" s="46"/>
    </row>
    <row r="70" spans="2:2" x14ac:dyDescent="0.35">
      <c r="B70" s="46"/>
    </row>
    <row r="71" spans="2:2" x14ac:dyDescent="0.35">
      <c r="B71" s="46"/>
    </row>
    <row r="72" spans="2:2" x14ac:dyDescent="0.35">
      <c r="B72" s="46"/>
    </row>
    <row r="73" spans="2:2" x14ac:dyDescent="0.35">
      <c r="B73" s="46"/>
    </row>
    <row r="74" spans="2:2" x14ac:dyDescent="0.35">
      <c r="B74" s="46"/>
    </row>
    <row r="75" spans="2:2" x14ac:dyDescent="0.35">
      <c r="B75" s="46"/>
    </row>
    <row r="76" spans="2:2" x14ac:dyDescent="0.35">
      <c r="B76" s="46"/>
    </row>
    <row r="77" spans="2:2" x14ac:dyDescent="0.35">
      <c r="B77" s="46"/>
    </row>
    <row r="78" spans="2:2" x14ac:dyDescent="0.35">
      <c r="B78" s="46"/>
    </row>
    <row r="79" spans="2:2" x14ac:dyDescent="0.35">
      <c r="B79" s="46"/>
    </row>
    <row r="80" spans="2:2" x14ac:dyDescent="0.35">
      <c r="B80" s="46"/>
    </row>
    <row r="81" spans="2:2" x14ac:dyDescent="0.35">
      <c r="B81" s="46"/>
    </row>
    <row r="82" spans="2:2" x14ac:dyDescent="0.35">
      <c r="B82" s="46"/>
    </row>
    <row r="83" spans="2:2" x14ac:dyDescent="0.35">
      <c r="B83" s="46"/>
    </row>
    <row r="84" spans="2:2" x14ac:dyDescent="0.35">
      <c r="B84" s="46"/>
    </row>
    <row r="85" spans="2:2" x14ac:dyDescent="0.35">
      <c r="B85" s="46"/>
    </row>
    <row r="86" spans="2:2" x14ac:dyDescent="0.35">
      <c r="B86" s="46"/>
    </row>
    <row r="87" spans="2:2" x14ac:dyDescent="0.35">
      <c r="B87" s="46"/>
    </row>
    <row r="88" spans="2:2" x14ac:dyDescent="0.35">
      <c r="B88" s="46"/>
    </row>
    <row r="89" spans="2:2" x14ac:dyDescent="0.35">
      <c r="B89" s="46"/>
    </row>
    <row r="90" spans="2:2" x14ac:dyDescent="0.35">
      <c r="B90" s="46"/>
    </row>
    <row r="91" spans="2:2" x14ac:dyDescent="0.35">
      <c r="B91" s="46"/>
    </row>
    <row r="92" spans="2:2" x14ac:dyDescent="0.35">
      <c r="B92" s="46"/>
    </row>
    <row r="93" spans="2:2" x14ac:dyDescent="0.35">
      <c r="B93" s="46"/>
    </row>
    <row r="94" spans="2:2" x14ac:dyDescent="0.35">
      <c r="B94" s="46"/>
    </row>
    <row r="95" spans="2:2" x14ac:dyDescent="0.35">
      <c r="B95" s="46"/>
    </row>
    <row r="96" spans="2:2" x14ac:dyDescent="0.35">
      <c r="B96" s="46"/>
    </row>
    <row r="97" spans="2:4" x14ac:dyDescent="0.35">
      <c r="B97" s="46"/>
    </row>
    <row r="98" spans="2:4" x14ac:dyDescent="0.35">
      <c r="B98" s="46"/>
    </row>
    <row r="99" spans="2:4" x14ac:dyDescent="0.35">
      <c r="B99" s="46"/>
    </row>
    <row r="100" spans="2:4" x14ac:dyDescent="0.35">
      <c r="B100" s="46"/>
    </row>
    <row r="101" spans="2:4" x14ac:dyDescent="0.35">
      <c r="B101" s="46"/>
    </row>
    <row r="102" spans="2:4" x14ac:dyDescent="0.35">
      <c r="B102" s="46"/>
    </row>
    <row r="103" spans="2:4" x14ac:dyDescent="0.35">
      <c r="B103" s="46"/>
    </row>
    <row r="104" spans="2:4" x14ac:dyDescent="0.35">
      <c r="B104" s="46"/>
    </row>
    <row r="105" spans="2:4" x14ac:dyDescent="0.35">
      <c r="D105" s="46"/>
    </row>
    <row r="106" spans="2:4" x14ac:dyDescent="0.35">
      <c r="D106" s="46"/>
    </row>
    <row r="107" spans="2:4" x14ac:dyDescent="0.35">
      <c r="D107" s="46"/>
    </row>
    <row r="108" spans="2:4" x14ac:dyDescent="0.35">
      <c r="D108" s="46"/>
    </row>
    <row r="109" spans="2:4" x14ac:dyDescent="0.35">
      <c r="D109" s="46"/>
    </row>
    <row r="110" spans="2:4" x14ac:dyDescent="0.35">
      <c r="D110" s="46"/>
    </row>
    <row r="111" spans="2:4" x14ac:dyDescent="0.35">
      <c r="D111" s="46"/>
    </row>
    <row r="112" spans="2:4" x14ac:dyDescent="0.35">
      <c r="D112" s="46"/>
    </row>
    <row r="113" spans="4:4" x14ac:dyDescent="0.35">
      <c r="D113" s="46"/>
    </row>
    <row r="114" spans="4:4" x14ac:dyDescent="0.35">
      <c r="D114" s="46"/>
    </row>
    <row r="115" spans="4:4" x14ac:dyDescent="0.35">
      <c r="D115" s="46"/>
    </row>
    <row r="116" spans="4:4" x14ac:dyDescent="0.35">
      <c r="D116" s="46"/>
    </row>
    <row r="117" spans="4:4" x14ac:dyDescent="0.35">
      <c r="D117" s="46"/>
    </row>
    <row r="118" spans="4:4" x14ac:dyDescent="0.35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4.5" x14ac:dyDescent="0.35"/>
  <cols>
    <col min="1" max="1" width="24.2695312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2</v>
      </c>
    </row>
    <row r="4" spans="1:8" ht="29.5" thickBot="1" x14ac:dyDescent="0.4">
      <c r="A4" s="66" t="s">
        <v>33</v>
      </c>
      <c r="B4" s="10" t="s">
        <v>34</v>
      </c>
      <c r="C4" s="10" t="s">
        <v>103</v>
      </c>
      <c r="E4" s="19"/>
      <c r="F4" s="43"/>
    </row>
    <row r="5" spans="1:8" x14ac:dyDescent="0.35">
      <c r="A5" s="9">
        <v>1</v>
      </c>
      <c r="B5" s="8">
        <v>29</v>
      </c>
      <c r="C5" s="8">
        <v>165</v>
      </c>
      <c r="D5" s="42"/>
      <c r="E5" s="42"/>
      <c r="F5" s="42"/>
      <c r="G5" s="42"/>
      <c r="H5" s="42"/>
    </row>
    <row r="6" spans="1:8" x14ac:dyDescent="0.3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62</v>
      </c>
      <c r="C15" s="7">
        <v>413</v>
      </c>
    </row>
    <row r="16" spans="1:8" x14ac:dyDescent="0.35">
      <c r="A16" s="6">
        <v>12</v>
      </c>
      <c r="B16" s="7">
        <v>34</v>
      </c>
      <c r="C16" s="7">
        <v>203</v>
      </c>
      <c r="D16" s="41"/>
      <c r="E16" s="41"/>
      <c r="G16" s="40"/>
      <c r="H16" s="38"/>
    </row>
    <row r="17" spans="1:8" x14ac:dyDescent="0.35">
      <c r="A17" s="9">
        <v>13</v>
      </c>
      <c r="B17" s="7">
        <v>46</v>
      </c>
      <c r="C17" s="7">
        <v>245</v>
      </c>
      <c r="D17" s="41"/>
      <c r="E17" s="41"/>
      <c r="G17" s="40"/>
      <c r="H17" s="38"/>
    </row>
    <row r="18" spans="1:8" x14ac:dyDescent="0.35">
      <c r="A18" s="6">
        <v>14</v>
      </c>
      <c r="B18" s="7">
        <v>51</v>
      </c>
      <c r="C18" s="7">
        <v>301</v>
      </c>
      <c r="D18" s="41"/>
      <c r="E18" s="41"/>
      <c r="G18" s="39"/>
      <c r="H18" s="38"/>
    </row>
    <row r="19" spans="1:8" x14ac:dyDescent="0.35">
      <c r="A19" s="6">
        <v>15</v>
      </c>
      <c r="B19" s="7">
        <v>39</v>
      </c>
      <c r="C19" s="7">
        <v>220</v>
      </c>
      <c r="G19" s="39"/>
      <c r="H19" s="38"/>
    </row>
    <row r="20" spans="1:8" x14ac:dyDescent="0.35">
      <c r="A20" s="6">
        <v>16</v>
      </c>
      <c r="B20" s="7">
        <v>56</v>
      </c>
      <c r="C20" s="7">
        <v>355</v>
      </c>
    </row>
    <row r="21" spans="1:8" x14ac:dyDescent="0.35">
      <c r="A21" s="9">
        <v>17</v>
      </c>
      <c r="B21" s="7">
        <v>62</v>
      </c>
      <c r="C21" s="7">
        <v>385</v>
      </c>
    </row>
    <row r="22" spans="1:8" x14ac:dyDescent="0.35">
      <c r="A22" s="6">
        <v>18</v>
      </c>
      <c r="B22" s="7">
        <v>68</v>
      </c>
      <c r="C22" s="7">
        <v>413</v>
      </c>
    </row>
    <row r="23" spans="1:8" x14ac:dyDescent="0.35">
      <c r="A23" s="6">
        <v>19</v>
      </c>
      <c r="B23" s="7">
        <v>39</v>
      </c>
      <c r="C23" s="7">
        <v>220</v>
      </c>
    </row>
    <row r="24" spans="1:8" x14ac:dyDescent="0.3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796875" defaultRowHeight="14.5" x14ac:dyDescent="0.35"/>
  <cols>
    <col min="1" max="1" width="9.1796875" style="22"/>
    <col min="2" max="2" width="16" style="22" customWidth="1"/>
    <col min="3" max="3" width="11.1796875" style="22" customWidth="1"/>
    <col min="4" max="4" width="11.1796875" style="22" bestFit="1" customWidth="1"/>
    <col min="5" max="16384" width="9.1796875" style="22"/>
  </cols>
  <sheetData>
    <row r="1" spans="1:16" x14ac:dyDescent="0.35">
      <c r="A1" t="s">
        <v>2</v>
      </c>
      <c r="B1" s="60" t="s">
        <v>31</v>
      </c>
    </row>
    <row r="3" spans="1:16" x14ac:dyDescent="0.35">
      <c r="A3" s="19"/>
      <c r="B3"/>
      <c r="C3" s="34"/>
      <c r="D3" s="25"/>
      <c r="E3" s="25"/>
    </row>
    <row r="4" spans="1:16" ht="29" x14ac:dyDescent="0.35">
      <c r="A4" s="68" t="s">
        <v>3</v>
      </c>
      <c r="B4" s="68" t="s">
        <v>86</v>
      </c>
    </row>
    <row r="5" spans="1:16" x14ac:dyDescent="0.35">
      <c r="A5" s="88">
        <v>2013</v>
      </c>
      <c r="B5" s="88">
        <v>210</v>
      </c>
    </row>
    <row r="6" spans="1:16" x14ac:dyDescent="0.35">
      <c r="A6" s="88">
        <v>2014</v>
      </c>
      <c r="B6" s="88">
        <v>245</v>
      </c>
    </row>
    <row r="7" spans="1:16" x14ac:dyDescent="0.35">
      <c r="A7" s="88">
        <v>2015</v>
      </c>
      <c r="B7" s="88">
        <v>280</v>
      </c>
    </row>
    <row r="8" spans="1:16" x14ac:dyDescent="0.35">
      <c r="A8" s="88">
        <v>2016</v>
      </c>
      <c r="B8" s="88">
        <v>320</v>
      </c>
    </row>
    <row r="9" spans="1:16" x14ac:dyDescent="0.35">
      <c r="A9" s="88">
        <v>2017</v>
      </c>
      <c r="B9" s="88">
        <v>365</v>
      </c>
    </row>
    <row r="10" spans="1:16" x14ac:dyDescent="0.35">
      <c r="A10" s="88">
        <v>2018</v>
      </c>
      <c r="B10" s="88">
        <v>410</v>
      </c>
    </row>
    <row r="11" spans="1:16" x14ac:dyDescent="0.35">
      <c r="A11" s="88">
        <v>2019</v>
      </c>
      <c r="B11" s="88">
        <v>460</v>
      </c>
      <c r="E11"/>
    </row>
    <row r="12" spans="1:16" x14ac:dyDescent="0.35">
      <c r="A12"/>
      <c r="C12" s="18"/>
      <c r="D12" s="18"/>
    </row>
    <row r="13" spans="1:16" x14ac:dyDescent="0.35">
      <c r="A13" s="31"/>
      <c r="C13"/>
      <c r="D13" s="33"/>
      <c r="E13"/>
      <c r="P13" s="18"/>
    </row>
    <row r="15" spans="1:16" x14ac:dyDescent="0.35">
      <c r="A15"/>
      <c r="C15" s="18"/>
      <c r="D15" s="18"/>
    </row>
    <row r="16" spans="1:16" x14ac:dyDescent="0.35">
      <c r="D16" s="32"/>
      <c r="E16"/>
      <c r="P16" s="18"/>
    </row>
    <row r="17" spans="1:2" x14ac:dyDescent="0.35">
      <c r="A17"/>
    </row>
    <row r="18" spans="1:2" x14ac:dyDescent="0.35">
      <c r="A18" s="31"/>
      <c r="B18"/>
    </row>
    <row r="19" spans="1:2" x14ac:dyDescent="0.3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28</v>
      </c>
    </row>
    <row r="4" spans="1:12" x14ac:dyDescent="0.35">
      <c r="A4" s="19"/>
    </row>
    <row r="5" spans="1:12" ht="15" thickBot="1" x14ac:dyDescent="0.4">
      <c r="A5" s="10" t="s">
        <v>35</v>
      </c>
      <c r="B5" s="10" t="s">
        <v>56</v>
      </c>
    </row>
    <row r="6" spans="1:12" x14ac:dyDescent="0.35">
      <c r="A6" s="9" t="s">
        <v>36</v>
      </c>
      <c r="B6" s="4">
        <v>720</v>
      </c>
    </row>
    <row r="7" spans="1:12" x14ac:dyDescent="0.35">
      <c r="A7" s="6" t="s">
        <v>37</v>
      </c>
      <c r="B7" s="2">
        <v>680</v>
      </c>
      <c r="D7" s="36"/>
      <c r="L7" s="12"/>
    </row>
    <row r="8" spans="1:12" x14ac:dyDescent="0.35">
      <c r="A8" s="6" t="s">
        <v>38</v>
      </c>
      <c r="B8" s="2">
        <v>650</v>
      </c>
    </row>
    <row r="9" spans="1:12" x14ac:dyDescent="0.35">
      <c r="A9" s="6" t="s">
        <v>39</v>
      </c>
      <c r="B9" s="2">
        <v>600</v>
      </c>
    </row>
    <row r="10" spans="1:12" x14ac:dyDescent="0.35">
      <c r="A10" s="6" t="s">
        <v>40</v>
      </c>
      <c r="B10" s="2">
        <v>580</v>
      </c>
      <c r="D10" s="36"/>
      <c r="L10" s="12"/>
    </row>
    <row r="11" spans="1:12" x14ac:dyDescent="0.35">
      <c r="A11" s="6" t="s">
        <v>41</v>
      </c>
      <c r="B11" s="2">
        <v>560</v>
      </c>
      <c r="D11" s="36"/>
    </row>
    <row r="12" spans="1:12" x14ac:dyDescent="0.35">
      <c r="A12" s="6" t="s">
        <v>42</v>
      </c>
      <c r="B12" s="2">
        <v>530</v>
      </c>
    </row>
    <row r="13" spans="1:12" x14ac:dyDescent="0.35">
      <c r="A13" s="6" t="s">
        <v>43</v>
      </c>
      <c r="B13" s="2">
        <v>500</v>
      </c>
      <c r="D13" s="36"/>
      <c r="L13" s="12"/>
    </row>
    <row r="14" spans="1:12" x14ac:dyDescent="0.35">
      <c r="A14" s="6" t="s">
        <v>44</v>
      </c>
      <c r="B14" s="2">
        <v>470</v>
      </c>
    </row>
    <row r="15" spans="1:12" x14ac:dyDescent="0.35">
      <c r="A15" s="6" t="s">
        <v>45</v>
      </c>
      <c r="B15" s="2">
        <v>450</v>
      </c>
    </row>
    <row r="16" spans="1:12" x14ac:dyDescent="0.35">
      <c r="A16" s="6" t="s">
        <v>46</v>
      </c>
      <c r="B16" s="2">
        <v>430</v>
      </c>
      <c r="D16" s="36"/>
      <c r="L16" s="12"/>
    </row>
    <row r="17" spans="1:12" x14ac:dyDescent="0.35">
      <c r="A17" s="6" t="s">
        <v>47</v>
      </c>
      <c r="B17" s="2">
        <v>410</v>
      </c>
    </row>
    <row r="18" spans="1:12" x14ac:dyDescent="0.35">
      <c r="A18" s="6" t="s">
        <v>48</v>
      </c>
      <c r="B18" s="2">
        <v>390</v>
      </c>
    </row>
    <row r="19" spans="1:12" x14ac:dyDescent="0.35">
      <c r="A19" s="6" t="s">
        <v>49</v>
      </c>
      <c r="B19" s="2">
        <v>370</v>
      </c>
      <c r="D19" s="36"/>
      <c r="L19" s="12"/>
    </row>
    <row r="20" spans="1:12" x14ac:dyDescent="0.35">
      <c r="A20" s="6" t="s">
        <v>50</v>
      </c>
      <c r="B20" s="2">
        <v>350</v>
      </c>
    </row>
    <row r="21" spans="1:12" x14ac:dyDescent="0.35">
      <c r="A21" s="6" t="s">
        <v>51</v>
      </c>
      <c r="B21" s="2">
        <v>330</v>
      </c>
    </row>
    <row r="22" spans="1:12" x14ac:dyDescent="0.35">
      <c r="A22" s="6" t="s">
        <v>52</v>
      </c>
      <c r="B22" s="2">
        <v>310</v>
      </c>
      <c r="L22" s="12"/>
    </row>
    <row r="23" spans="1:12" x14ac:dyDescent="0.35">
      <c r="A23" s="6" t="s">
        <v>53</v>
      </c>
      <c r="B23" s="2">
        <v>290</v>
      </c>
      <c r="D23" s="35"/>
    </row>
    <row r="24" spans="1:12" x14ac:dyDescent="0.35">
      <c r="A24" s="6" t="s">
        <v>54</v>
      </c>
      <c r="B24" s="2">
        <v>270</v>
      </c>
    </row>
    <row r="25" spans="1:12" x14ac:dyDescent="0.3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5" x14ac:dyDescent="0.35"/>
  <cols>
    <col min="1" max="1" width="18.54296875" customWidth="1"/>
    <col min="2" max="2" width="14.1796875" customWidth="1"/>
    <col min="3" max="7" width="10.26953125" customWidth="1"/>
    <col min="8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19" t="s">
        <v>29</v>
      </c>
      <c r="B1" s="20"/>
      <c r="C1" s="18"/>
      <c r="D1" s="12"/>
    </row>
    <row r="2" spans="1:13" x14ac:dyDescent="0.35">
      <c r="A2" s="19"/>
      <c r="B2" s="1"/>
      <c r="C2" s="18"/>
    </row>
    <row r="3" spans="1:13" x14ac:dyDescent="0.3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4">
      <c r="A4" s="52" t="s">
        <v>58</v>
      </c>
      <c r="B4" s="52" t="s">
        <v>57</v>
      </c>
      <c r="C4" s="91" t="s">
        <v>97</v>
      </c>
      <c r="D4" s="92" t="s">
        <v>98</v>
      </c>
      <c r="E4" s="92" t="s">
        <v>99</v>
      </c>
      <c r="F4" s="92" t="s">
        <v>100</v>
      </c>
      <c r="G4" s="92" t="s">
        <v>101</v>
      </c>
      <c r="H4" s="50"/>
      <c r="I4" s="50"/>
      <c r="J4" s="50"/>
      <c r="K4" s="50"/>
      <c r="L4" s="50"/>
    </row>
    <row r="5" spans="1:13" ht="16" thickBot="1" x14ac:dyDescent="0.4">
      <c r="A5" s="69">
        <v>1.4</v>
      </c>
      <c r="B5" s="54">
        <v>70</v>
      </c>
      <c r="C5" s="93"/>
      <c r="D5" s="93"/>
      <c r="E5" s="93"/>
      <c r="F5" s="93"/>
      <c r="G5" s="93"/>
      <c r="H5" s="50"/>
      <c r="I5" s="50"/>
      <c r="J5" s="50"/>
      <c r="K5" s="50"/>
      <c r="L5" s="50"/>
    </row>
    <row r="6" spans="1:13" ht="16" thickBot="1" x14ac:dyDescent="0.4">
      <c r="A6" s="70">
        <v>1.5</v>
      </c>
      <c r="B6" s="55">
        <v>73</v>
      </c>
      <c r="C6" s="93"/>
      <c r="D6" s="93"/>
      <c r="E6" s="93"/>
      <c r="F6" s="93"/>
      <c r="G6" s="93"/>
      <c r="H6" s="50"/>
      <c r="I6" s="50"/>
      <c r="J6" s="50"/>
      <c r="K6" s="50"/>
      <c r="L6" s="50"/>
    </row>
    <row r="7" spans="1:13" ht="16" thickBot="1" x14ac:dyDescent="0.4">
      <c r="A7" s="70">
        <v>2</v>
      </c>
      <c r="B7" s="55">
        <v>90</v>
      </c>
      <c r="C7" s="93"/>
      <c r="D7" s="93"/>
      <c r="E7" s="93"/>
      <c r="F7" s="93"/>
      <c r="G7" s="93"/>
      <c r="H7" s="50"/>
      <c r="I7" s="50"/>
      <c r="J7" s="50"/>
      <c r="K7" s="50"/>
      <c r="L7" s="50"/>
    </row>
    <row r="8" spans="1:13" ht="16" thickBot="1" x14ac:dyDescent="0.4">
      <c r="A8" s="70">
        <v>2.1</v>
      </c>
      <c r="B8" s="55">
        <v>95</v>
      </c>
      <c r="C8" s="93"/>
      <c r="D8" s="93"/>
      <c r="E8" s="93"/>
      <c r="F8" s="93"/>
      <c r="G8" s="93"/>
      <c r="H8" s="50"/>
      <c r="I8" s="50"/>
      <c r="J8" s="50"/>
      <c r="K8" s="50"/>
      <c r="L8" s="50"/>
    </row>
    <row r="9" spans="1:13" ht="16" thickBot="1" x14ac:dyDescent="0.4">
      <c r="A9" s="70">
        <v>2.4</v>
      </c>
      <c r="B9" s="55">
        <v>100</v>
      </c>
      <c r="C9" s="93"/>
      <c r="D9" s="93"/>
      <c r="E9" s="93"/>
      <c r="F9" s="93"/>
      <c r="G9" s="93"/>
      <c r="H9" s="50"/>
      <c r="I9" s="50"/>
      <c r="J9" s="50"/>
      <c r="K9" s="50"/>
      <c r="L9" s="50"/>
    </row>
    <row r="10" spans="1:13" ht="16" thickBot="1" x14ac:dyDescent="0.4">
      <c r="A10" s="70">
        <v>1.9</v>
      </c>
      <c r="B10" s="55">
        <v>82</v>
      </c>
      <c r="C10" s="93"/>
      <c r="D10" s="93"/>
      <c r="E10" s="93"/>
      <c r="F10" s="93"/>
      <c r="G10" s="93"/>
      <c r="H10" s="50"/>
      <c r="I10" s="50"/>
      <c r="J10" s="50"/>
      <c r="K10" s="50"/>
      <c r="L10" s="50"/>
    </row>
    <row r="11" spans="1:13" ht="16" thickBot="1" x14ac:dyDescent="0.4">
      <c r="A11" s="70">
        <v>2.2000000000000002</v>
      </c>
      <c r="B11" s="55">
        <v>92</v>
      </c>
      <c r="C11" s="93"/>
      <c r="D11" s="93"/>
      <c r="E11" s="93"/>
      <c r="F11" s="93"/>
      <c r="G11" s="93"/>
      <c r="H11" s="50"/>
      <c r="I11" s="50"/>
      <c r="J11" s="50"/>
      <c r="K11" s="50"/>
      <c r="L11" s="50"/>
    </row>
    <row r="12" spans="1:13" ht="16" thickBot="1" x14ac:dyDescent="0.4">
      <c r="A12" s="69">
        <v>2.6</v>
      </c>
      <c r="B12" s="54">
        <v>105</v>
      </c>
      <c r="C12" s="93"/>
      <c r="D12" s="93"/>
      <c r="E12" s="93"/>
      <c r="F12" s="93"/>
      <c r="G12" s="93"/>
      <c r="H12" s="50"/>
      <c r="I12" s="50"/>
      <c r="J12" s="50"/>
      <c r="K12" s="50"/>
      <c r="L12" s="50"/>
    </row>
    <row r="13" spans="1:13" ht="16" thickBot="1" x14ac:dyDescent="0.4">
      <c r="A13" s="70">
        <v>2.2999999999999998</v>
      </c>
      <c r="B13" s="55">
        <v>98</v>
      </c>
      <c r="C13" s="93"/>
      <c r="D13" s="93"/>
      <c r="E13" s="93"/>
      <c r="F13" s="93"/>
      <c r="G13" s="93"/>
      <c r="H13" s="50"/>
      <c r="I13" s="50"/>
      <c r="J13" s="50"/>
      <c r="K13" s="50"/>
      <c r="L13" s="50"/>
    </row>
    <row r="14" spans="1:13" ht="16" thickBot="1" x14ac:dyDescent="0.4">
      <c r="A14" s="70">
        <v>2</v>
      </c>
      <c r="B14" s="55">
        <v>86</v>
      </c>
      <c r="C14" s="93"/>
      <c r="D14" s="93"/>
      <c r="E14" s="93"/>
      <c r="F14" s="93"/>
      <c r="G14" s="93"/>
    </row>
    <row r="15" spans="1:13" ht="16" thickBot="1" x14ac:dyDescent="0.4">
      <c r="A15" s="70">
        <v>2.1</v>
      </c>
      <c r="B15" s="55">
        <v>90</v>
      </c>
      <c r="C15" s="93"/>
      <c r="D15" s="93"/>
      <c r="E15" s="93"/>
      <c r="F15" s="93"/>
      <c r="G15" s="93"/>
    </row>
    <row r="16" spans="1:13" ht="16" thickBot="1" x14ac:dyDescent="0.4">
      <c r="A16" s="70">
        <v>1.8</v>
      </c>
      <c r="B16" s="55">
        <v>80</v>
      </c>
      <c r="C16" s="93"/>
      <c r="D16" s="93"/>
      <c r="E16" s="93"/>
      <c r="F16" s="93"/>
      <c r="G16" s="93"/>
    </row>
    <row r="17" spans="1:7" ht="16" thickBot="1" x14ac:dyDescent="0.4">
      <c r="A17" s="70">
        <v>2.5</v>
      </c>
      <c r="B17" s="55">
        <v>104</v>
      </c>
      <c r="C17" s="93"/>
      <c r="D17" s="93"/>
      <c r="E17" s="93"/>
      <c r="F17" s="93"/>
      <c r="G17" s="93"/>
    </row>
    <row r="18" spans="1:7" ht="16" thickBot="1" x14ac:dyDescent="0.4">
      <c r="A18" s="70">
        <v>2.7</v>
      </c>
      <c r="B18" s="55">
        <v>110</v>
      </c>
      <c r="C18" s="93"/>
      <c r="D18" s="93"/>
      <c r="E18" s="93"/>
      <c r="F18" s="93"/>
      <c r="G18" s="93"/>
    </row>
    <row r="19" spans="1:7" ht="16" thickBot="1" x14ac:dyDescent="0.4">
      <c r="A19" s="69">
        <v>2.8</v>
      </c>
      <c r="B19" s="54">
        <v>115</v>
      </c>
      <c r="C19" s="93"/>
      <c r="D19" s="93"/>
      <c r="E19" s="93"/>
      <c r="F19" s="93"/>
      <c r="G19" s="93"/>
    </row>
    <row r="20" spans="1:7" ht="16" thickBot="1" x14ac:dyDescent="0.4">
      <c r="A20" s="70">
        <v>2.2000000000000002</v>
      </c>
      <c r="B20" s="55">
        <v>94</v>
      </c>
      <c r="C20" s="93"/>
      <c r="D20" s="93"/>
      <c r="E20" s="93"/>
      <c r="F20" s="93"/>
      <c r="G20" s="93"/>
    </row>
    <row r="21" spans="1:7" ht="16" thickBot="1" x14ac:dyDescent="0.4">
      <c r="A21" s="70">
        <v>2.4</v>
      </c>
      <c r="B21" s="55">
        <v>100</v>
      </c>
      <c r="C21" s="93"/>
      <c r="D21" s="93"/>
      <c r="E21" s="93"/>
      <c r="F21" s="93"/>
      <c r="G21" s="93"/>
    </row>
    <row r="22" spans="1:7" ht="16" thickBot="1" x14ac:dyDescent="0.4">
      <c r="A22" s="70">
        <v>2.6</v>
      </c>
      <c r="B22" s="55">
        <v>108</v>
      </c>
      <c r="C22" s="93"/>
      <c r="D22" s="93"/>
      <c r="E22" s="93"/>
      <c r="F22" s="93"/>
      <c r="G22" s="93"/>
    </row>
    <row r="23" spans="1:7" ht="16" thickBot="1" x14ac:dyDescent="0.4">
      <c r="A23" s="70">
        <v>2.1</v>
      </c>
      <c r="B23" s="55">
        <v>92</v>
      </c>
      <c r="C23" s="93"/>
      <c r="D23" s="93"/>
      <c r="E23" s="93"/>
      <c r="F23" s="93"/>
      <c r="G23" s="93"/>
    </row>
    <row r="24" spans="1:7" ht="16" thickBot="1" x14ac:dyDescent="0.4">
      <c r="A24" s="70">
        <v>2</v>
      </c>
      <c r="B24" s="55">
        <v>88</v>
      </c>
      <c r="C24" s="93"/>
      <c r="D24" s="93"/>
      <c r="E24" s="93"/>
      <c r="F24" s="93"/>
      <c r="G24" s="93"/>
    </row>
    <row r="25" spans="1:7" ht="16" thickBot="1" x14ac:dyDescent="0.4">
      <c r="A25" s="70">
        <v>2.2999999999999998</v>
      </c>
      <c r="B25" s="55">
        <v>96</v>
      </c>
      <c r="C25" s="93"/>
      <c r="D25" s="93"/>
      <c r="E25" s="93"/>
      <c r="F25" s="93"/>
      <c r="G25" s="93"/>
    </row>
    <row r="27" spans="1:7" x14ac:dyDescent="0.35">
      <c r="D27" s="12"/>
    </row>
    <row r="28" spans="1:7" x14ac:dyDescent="0.35">
      <c r="D28" s="12"/>
      <c r="E28" s="30"/>
    </row>
    <row r="32" spans="1:7" x14ac:dyDescent="0.35">
      <c r="E32" s="13"/>
    </row>
    <row r="34" spans="4:5" x14ac:dyDescent="0.35">
      <c r="D34" s="12"/>
      <c r="E34" s="29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1"/>
    </row>
    <row r="44" spans="4:5" x14ac:dyDescent="0.35">
      <c r="D44" s="12"/>
      <c r="E44" s="28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2024-09-06T21:31:11Z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